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516" activeTab="0"/>
  </bookViews>
  <sheets>
    <sheet name="KD podrob." sheetId="1" r:id="rId1"/>
  </sheets>
  <definedNames>
    <definedName name="_xlnm._FilterDatabase" localSheetId="0" hidden="1">'KD podrob.'!$A$4:$AD$73</definedName>
  </definedNames>
  <calcPr fullCalcOnLoad="1"/>
</workbook>
</file>

<file path=xl/sharedStrings.xml><?xml version="1.0" encoding="utf-8"?>
<sst xmlns="http://schemas.openxmlformats.org/spreadsheetml/2006/main" count="362" uniqueCount="176">
  <si>
    <t>11-00611</t>
  </si>
  <si>
    <t>11-00770</t>
  </si>
  <si>
    <t>Neurologická klinika</t>
  </si>
  <si>
    <t>Psychiatrická klinika</t>
  </si>
  <si>
    <t>Klin. adiktologie</t>
  </si>
  <si>
    <t>Radiodiagnostická klinika</t>
  </si>
  <si>
    <t>Onkologická klinika</t>
  </si>
  <si>
    <t>Klinika rehabilitačního lékařství</t>
  </si>
  <si>
    <t>Revmatologická klinika</t>
  </si>
  <si>
    <t>KDDL</t>
  </si>
  <si>
    <t>I. chirurgická klinika</t>
  </si>
  <si>
    <t>mo</t>
  </si>
  <si>
    <t>FNM III. Chirurgická klinika</t>
  </si>
  <si>
    <t>II. chirurgická klinika</t>
  </si>
  <si>
    <t>KARIM</t>
  </si>
  <si>
    <t>FNM Ortopedická klinika</t>
  </si>
  <si>
    <t>Urologická klinika</t>
  </si>
  <si>
    <t>FNM ORL</t>
  </si>
  <si>
    <t>Foniatrická klinika</t>
  </si>
  <si>
    <t>Oční klinika 1. LF a VFN</t>
  </si>
  <si>
    <t>s</t>
  </si>
  <si>
    <t>Gynekologicko-porodnická klinika</t>
  </si>
  <si>
    <t>Bulovka Klinika infek. a trop. nemocí</t>
  </si>
  <si>
    <t>voj</t>
  </si>
  <si>
    <t>ÚVN neurochirurgická klinika</t>
  </si>
  <si>
    <t>11-00861</t>
  </si>
  <si>
    <t>ÚVN Interní klinika</t>
  </si>
  <si>
    <t>ÚVN Oční klinika</t>
  </si>
  <si>
    <t>KARIM ÚVN</t>
  </si>
  <si>
    <t>Onkol ÚVN</t>
  </si>
  <si>
    <t>FTN Pneumologická klinika</t>
  </si>
  <si>
    <t>Ústav vědeckých informací</t>
  </si>
  <si>
    <t>11-00120</t>
  </si>
  <si>
    <t>11-00620</t>
  </si>
  <si>
    <t>11-00630</t>
  </si>
  <si>
    <t>11-00640</t>
  </si>
  <si>
    <t>11-00240</t>
  </si>
  <si>
    <t>11-00590</t>
  </si>
  <si>
    <t>11-00600</t>
  </si>
  <si>
    <t>11-00520</t>
  </si>
  <si>
    <t>11-00250</t>
  </si>
  <si>
    <t>11-00180</t>
  </si>
  <si>
    <t>11-00641</t>
  </si>
  <si>
    <t>11-00650</t>
  </si>
  <si>
    <t>11-00660</t>
  </si>
  <si>
    <t>11-00260</t>
  </si>
  <si>
    <t>11-00280</t>
  </si>
  <si>
    <t>11-00190</t>
  </si>
  <si>
    <t>11-00200</t>
  </si>
  <si>
    <t>11-00210</t>
  </si>
  <si>
    <t>11-00220</t>
  </si>
  <si>
    <t>11-00451</t>
  </si>
  <si>
    <t>11-00510</t>
  </si>
  <si>
    <t>11-00511</t>
  </si>
  <si>
    <t>11-00680</t>
  </si>
  <si>
    <t>11-00690</t>
  </si>
  <si>
    <t>11-00700</t>
  </si>
  <si>
    <t>11-00540</t>
  </si>
  <si>
    <t>11-00560</t>
  </si>
  <si>
    <t>11-00570</t>
  </si>
  <si>
    <t>11-00580</t>
  </si>
  <si>
    <t>11-00610</t>
  </si>
  <si>
    <t>PRACOVIŠTĚ</t>
  </si>
  <si>
    <t>NÁZEV  PRACOVIŠTĚ</t>
  </si>
  <si>
    <t>celk pedag výkon vč. mimofakultní</t>
  </si>
  <si>
    <t>te</t>
  </si>
  <si>
    <t>Anatomický ústav</t>
  </si>
  <si>
    <t>Ústav pro histologii a embryologii</t>
  </si>
  <si>
    <t>ÚBEO</t>
  </si>
  <si>
    <t>Fyziologický ústav</t>
  </si>
  <si>
    <t>tek</t>
  </si>
  <si>
    <t>i</t>
  </si>
  <si>
    <t>Ústav biologie a lékařské genetiky</t>
  </si>
  <si>
    <t>Ústav biofyziky a informatiky</t>
  </si>
  <si>
    <t>Ústav patologické fyziologie</t>
  </si>
  <si>
    <t>Farmakologický ústav</t>
  </si>
  <si>
    <t>Ústav hygieny a epidemiologie</t>
  </si>
  <si>
    <t>Ústav tělesné výchovy</t>
  </si>
  <si>
    <t>Ústav dějin lékařství a cizích jazyků</t>
  </si>
  <si>
    <t>Ústav pro humanitní studia v lékařství</t>
  </si>
  <si>
    <t>Ústav teorie a praxe ošetřovatelství</t>
  </si>
  <si>
    <t>Ústav všeobecného lékařství</t>
  </si>
  <si>
    <t>Ústav veřejn. zdravotnictví a med. práva</t>
  </si>
  <si>
    <t>Ústav patologie</t>
  </si>
  <si>
    <t>d</t>
  </si>
  <si>
    <t>Ústav nukleární medicíny</t>
  </si>
  <si>
    <t>Ústav imunologie a mikrobiologie</t>
  </si>
  <si>
    <t>Ústav soudního lékařství a toxikologie</t>
  </si>
  <si>
    <t>Ústav tělovýchovného lékařství</t>
  </si>
  <si>
    <t>Sexuologický ústav</t>
  </si>
  <si>
    <t>ÚKBLD</t>
  </si>
  <si>
    <t>ftn</t>
  </si>
  <si>
    <t>FTN Pediatrická klinika</t>
  </si>
  <si>
    <t>11-00431</t>
  </si>
  <si>
    <t>ch</t>
  </si>
  <si>
    <t>FTN Chirurgická klinika</t>
  </si>
  <si>
    <t>bul</t>
  </si>
  <si>
    <t>Bulovka Ortopedická klinika</t>
  </si>
  <si>
    <t>Bulovka Chirurgická klinika</t>
  </si>
  <si>
    <t>Raddiační onko Bul</t>
  </si>
  <si>
    <t>Bulovka Klinika plastické chirurgie</t>
  </si>
  <si>
    <t>g</t>
  </si>
  <si>
    <t>Bulovka Gynekologicko-porodnická kli.</t>
  </si>
  <si>
    <t>Onkologie TN</t>
  </si>
  <si>
    <t>vfn</t>
  </si>
  <si>
    <t>I. interní klinika</t>
  </si>
  <si>
    <t>Nefrologická klinika</t>
  </si>
  <si>
    <t>II. interní klinika</t>
  </si>
  <si>
    <t>III. interní klinika</t>
  </si>
  <si>
    <t>IV. interní klinika</t>
  </si>
  <si>
    <t>Klinika pracovního lékařství</t>
  </si>
  <si>
    <t>I. klinika TRN</t>
  </si>
  <si>
    <t>Dermatovenerologická klinika</t>
  </si>
  <si>
    <t>Geriatrická klinika</t>
  </si>
  <si>
    <t>11-00140</t>
  </si>
  <si>
    <t>11-00150</t>
  </si>
  <si>
    <t>11-00160</t>
  </si>
  <si>
    <t>11-00170</t>
  </si>
  <si>
    <t>11-00410</t>
  </si>
  <si>
    <t>11-00430</t>
  </si>
  <si>
    <t>11-00433</t>
  </si>
  <si>
    <t>11-00434</t>
  </si>
  <si>
    <t>11-00435</t>
  </si>
  <si>
    <t>11-00436</t>
  </si>
  <si>
    <t>11-00437</t>
  </si>
  <si>
    <t>11-00450</t>
  </si>
  <si>
    <t>11-00710</t>
  </si>
  <si>
    <t>11-00720</t>
  </si>
  <si>
    <t>11-00730</t>
  </si>
  <si>
    <t>11-00740</t>
  </si>
  <si>
    <t>11-00750</t>
  </si>
  <si>
    <t>11-00110</t>
  </si>
  <si>
    <t>11-00310</t>
  </si>
  <si>
    <t>11-00330</t>
  </si>
  <si>
    <t>11-00351</t>
  </si>
  <si>
    <t>11-00360</t>
  </si>
  <si>
    <t>11-00380</t>
  </si>
  <si>
    <t>11-00390</t>
  </si>
  <si>
    <t>11-00790</t>
  </si>
  <si>
    <t>11-00850</t>
  </si>
  <si>
    <t>11-00860</t>
  </si>
  <si>
    <t>11-00862</t>
  </si>
  <si>
    <t>11-00864</t>
  </si>
  <si>
    <t>11-00865</t>
  </si>
  <si>
    <t>11-00870</t>
  </si>
  <si>
    <t>11-00890</t>
  </si>
  <si>
    <t>11-00530</t>
  </si>
  <si>
    <t>2014/15</t>
  </si>
  <si>
    <t>Součet</t>
  </si>
  <si>
    <t>11-00863</t>
  </si>
  <si>
    <t>13/14</t>
  </si>
  <si>
    <t>Klinika ortopedie</t>
  </si>
  <si>
    <t>11-00866</t>
  </si>
  <si>
    <t>Klinika infekčních nemocí</t>
  </si>
  <si>
    <t>2015/16</t>
  </si>
  <si>
    <t>poměr 15/16</t>
  </si>
  <si>
    <t>15/16</t>
  </si>
  <si>
    <t>Rozdíl</t>
  </si>
  <si>
    <t>celk.pedag.výkon s KF=1</t>
  </si>
  <si>
    <t>celk.ped.výkon s KF=1 bez VP</t>
  </si>
  <si>
    <t>vliv VP</t>
  </si>
  <si>
    <t>vliv KF</t>
  </si>
  <si>
    <t>Stomatologická klinika</t>
  </si>
  <si>
    <t>zkousky</t>
  </si>
  <si>
    <t>statni zkousky</t>
  </si>
  <si>
    <t>celk pedag výkon včetně VP a KF</t>
  </si>
  <si>
    <t>celk.pedag.výkon s KF bez VP</t>
  </si>
  <si>
    <t>Mimofakultni vyuka hodiny</t>
  </si>
  <si>
    <t xml:space="preserve">Mimofakultni vyuka zkousky </t>
  </si>
  <si>
    <t>celk pedag výkon včetně VP a KF bez mimofak</t>
  </si>
  <si>
    <t>FTN KARIM</t>
  </si>
  <si>
    <t>celk pedag výkon včetně VP</t>
  </si>
  <si>
    <t>celk.ped.výkon bez VP</t>
  </si>
  <si>
    <t>meziroční srovnání (bez VP, KF 1)</t>
  </si>
  <si>
    <r>
      <t xml:space="preserve">        </t>
    </r>
    <r>
      <rPr>
        <b/>
        <sz val="16"/>
        <color indexed="10"/>
        <rFont val="Arial"/>
        <family val="2"/>
      </rPr>
      <t xml:space="preserve"> 2017/2018</t>
    </r>
  </si>
  <si>
    <t>2018/2019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</si>
</sst>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0.0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0;[Red]0"/>
  </numFmts>
  <fonts count="71">
    <font>
      <sz val="11"/>
      <color indexed="8"/>
      <name val="Calibri"/>
      <family val="2"/>
    </font>
    <font>
      <sz val="8"/>
      <name val="Calibri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58"/>
      <name val="Arial"/>
      <family val="2"/>
    </font>
    <font>
      <sz val="8"/>
      <color indexed="58"/>
      <name val="Arial"/>
      <family val="2"/>
    </font>
    <font>
      <sz val="8"/>
      <name val="Arial"/>
      <family val="2"/>
    </font>
    <font>
      <sz val="10"/>
      <color indexed="5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6"/>
      <color indexed="10"/>
      <name val="Arial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sz val="11"/>
      <color indexed="36"/>
      <name val="Calibri"/>
      <family val="2"/>
    </font>
    <font>
      <b/>
      <sz val="8"/>
      <color indexed="10"/>
      <name val="Arial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theme="4" tint="-0.24997000396251678"/>
      <name val="Calibri"/>
      <family val="2"/>
    </font>
    <font>
      <sz val="11"/>
      <color rgb="FF7030A0"/>
      <name val="Calibri"/>
      <family val="2"/>
    </font>
    <font>
      <b/>
      <sz val="8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4" xfId="0" applyFont="1" applyBorder="1" applyAlignment="1" quotePrefix="1">
      <alignment horizontal="right"/>
    </xf>
    <xf numFmtId="0" fontId="5" fillId="0" borderId="15" xfId="0" applyFont="1" applyFill="1" applyBorder="1" applyAlignment="1">
      <alignment wrapText="1"/>
    </xf>
    <xf numFmtId="0" fontId="7" fillId="0" borderId="14" xfId="0" applyFont="1" applyBorder="1" applyAlignment="1" quotePrefix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5" fillId="0" borderId="14" xfId="0" applyFont="1" applyFill="1" applyBorder="1" applyAlignment="1" quotePrefix="1">
      <alignment horizontal="right"/>
    </xf>
    <xf numFmtId="0" fontId="5" fillId="0" borderId="14" xfId="0" applyFont="1" applyFill="1" applyBorder="1" applyAlignment="1" quotePrefix="1">
      <alignment horizontal="center"/>
    </xf>
    <xf numFmtId="0" fontId="0" fillId="0" borderId="13" xfId="0" applyFill="1" applyBorder="1" applyAlignment="1">
      <alignment/>
    </xf>
    <xf numFmtId="0" fontId="7" fillId="0" borderId="15" xfId="0" applyFont="1" applyFill="1" applyBorder="1" applyAlignment="1">
      <alignment horizontal="left" shrinkToFit="1"/>
    </xf>
    <xf numFmtId="0" fontId="8" fillId="0" borderId="14" xfId="0" applyFont="1" applyFill="1" applyBorder="1" applyAlignment="1" quotePrefix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shrinkToFit="1"/>
    </xf>
    <xf numFmtId="0" fontId="8" fillId="0" borderId="15" xfId="0" applyFont="1" applyFill="1" applyBorder="1" applyAlignment="1">
      <alignment wrapText="1"/>
    </xf>
    <xf numFmtId="0" fontId="5" fillId="0" borderId="14" xfId="0" applyFont="1" applyFill="1" applyBorder="1" applyAlignment="1" quotePrefix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4" xfId="0" applyFont="1" applyBorder="1" applyAlignment="1" quotePrefix="1">
      <alignment horizontal="right"/>
    </xf>
    <xf numFmtId="0" fontId="5" fillId="0" borderId="15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right"/>
    </xf>
    <xf numFmtId="0" fontId="7" fillId="0" borderId="14" xfId="0" applyFont="1" applyFill="1" applyBorder="1" applyAlignment="1" quotePrefix="1">
      <alignment horizontal="right"/>
    </xf>
    <xf numFmtId="0" fontId="7" fillId="0" borderId="15" xfId="0" applyFont="1" applyFill="1" applyBorder="1" applyAlignment="1">
      <alignment wrapText="1"/>
    </xf>
    <xf numFmtId="0" fontId="7" fillId="0" borderId="14" xfId="0" applyFont="1" applyBorder="1" applyAlignment="1" quotePrefix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right"/>
    </xf>
    <xf numFmtId="0" fontId="7" fillId="0" borderId="15" xfId="0" applyFont="1" applyFill="1" applyBorder="1" applyAlignment="1">
      <alignment horizontal="left" shrinkToFit="1"/>
    </xf>
    <xf numFmtId="0" fontId="8" fillId="0" borderId="14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Fill="1" applyBorder="1" applyAlignment="1" quotePrefix="1">
      <alignment horizontal="right"/>
    </xf>
    <xf numFmtId="0" fontId="5" fillId="0" borderId="18" xfId="0" applyFont="1" applyFill="1" applyBorder="1" applyAlignment="1" quotePrefix="1">
      <alignment horizontal="right"/>
    </xf>
    <xf numFmtId="0" fontId="7" fillId="0" borderId="18" xfId="0" applyFont="1" applyFill="1" applyBorder="1" applyAlignment="1" quotePrefix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12" fillId="0" borderId="22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13" borderId="0" xfId="0" applyFill="1" applyAlignment="1">
      <alignment textRotation="90"/>
    </xf>
    <xf numFmtId="0" fontId="0" fillId="13" borderId="0" xfId="0" applyFill="1" applyBorder="1" applyAlignment="1">
      <alignment textRotation="90"/>
    </xf>
    <xf numFmtId="0" fontId="14" fillId="13" borderId="0" xfId="0" applyFont="1" applyFill="1" applyBorder="1" applyAlignment="1">
      <alignment textRotation="90"/>
    </xf>
    <xf numFmtId="0" fontId="0" fillId="13" borderId="21" xfId="0" applyFill="1" applyBorder="1" applyAlignment="1">
      <alignment textRotation="90"/>
    </xf>
    <xf numFmtId="0" fontId="0" fillId="19" borderId="0" xfId="0" applyFill="1" applyBorder="1" applyAlignment="1">
      <alignment textRotation="90"/>
    </xf>
    <xf numFmtId="0" fontId="14" fillId="19" borderId="0" xfId="0" applyFont="1" applyFill="1" applyBorder="1" applyAlignment="1">
      <alignment textRotation="90"/>
    </xf>
    <xf numFmtId="167" fontId="0" fillId="0" borderId="21" xfId="0" applyNumberFormat="1" applyBorder="1" applyAlignment="1">
      <alignment/>
    </xf>
    <xf numFmtId="2" fontId="63" fillId="19" borderId="0" xfId="0" applyNumberFormat="1" applyFont="1" applyFill="1" applyAlignment="1">
      <alignment textRotation="90"/>
    </xf>
    <xf numFmtId="2" fontId="64" fillId="0" borderId="0" xfId="0" applyNumberFormat="1" applyFont="1" applyAlignment="1">
      <alignment horizontal="center"/>
    </xf>
    <xf numFmtId="2" fontId="64" fillId="0" borderId="0" xfId="0" applyNumberFormat="1" applyFont="1" applyAlignment="1">
      <alignment/>
    </xf>
    <xf numFmtId="2" fontId="0" fillId="19" borderId="21" xfId="0" applyNumberFormat="1" applyFill="1" applyBorder="1" applyAlignment="1">
      <alignment textRotation="90"/>
    </xf>
    <xf numFmtId="2" fontId="0" fillId="0" borderId="0" xfId="0" applyNumberFormat="1" applyAlignment="1">
      <alignment horizontal="center"/>
    </xf>
    <xf numFmtId="2" fontId="65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6" fillId="0" borderId="0" xfId="0" applyFont="1" applyAlignment="1">
      <alignment/>
    </xf>
    <xf numFmtId="0" fontId="16" fillId="35" borderId="17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2" fontId="0" fillId="0" borderId="14" xfId="0" applyNumberFormat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/>
    </xf>
    <xf numFmtId="0" fontId="17" fillId="35" borderId="20" xfId="0" applyFont="1" applyFill="1" applyBorder="1" applyAlignment="1">
      <alignment/>
    </xf>
    <xf numFmtId="0" fontId="17" fillId="35" borderId="23" xfId="0" applyFont="1" applyFill="1" applyBorder="1" applyAlignment="1">
      <alignment/>
    </xf>
    <xf numFmtId="0" fontId="14" fillId="0" borderId="0" xfId="0" applyFont="1" applyFill="1" applyAlignment="1">
      <alignment/>
    </xf>
    <xf numFmtId="10" fontId="0" fillId="0" borderId="0" xfId="0" applyNumberFormat="1" applyAlignment="1">
      <alignment/>
    </xf>
    <xf numFmtId="0" fontId="62" fillId="0" borderId="13" xfId="0" applyFont="1" applyBorder="1" applyAlignment="1">
      <alignment/>
    </xf>
    <xf numFmtId="0" fontId="62" fillId="0" borderId="13" xfId="0" applyFont="1" applyFill="1" applyBorder="1" applyAlignment="1">
      <alignment/>
    </xf>
    <xf numFmtId="0" fontId="57" fillId="0" borderId="0" xfId="0" applyFont="1" applyFill="1" applyAlignment="1">
      <alignment/>
    </xf>
    <xf numFmtId="1" fontId="57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62" fillId="36" borderId="0" xfId="0" applyFont="1" applyFill="1" applyAlignment="1">
      <alignment/>
    </xf>
    <xf numFmtId="0" fontId="18" fillId="37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 quotePrefix="1">
      <alignment horizontal="right"/>
    </xf>
    <xf numFmtId="0" fontId="10" fillId="0" borderId="0" xfId="0" applyFont="1" applyAlignment="1">
      <alignment horizontal="right"/>
    </xf>
    <xf numFmtId="0" fontId="67" fillId="13" borderId="0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14" fillId="13" borderId="21" xfId="0" applyFont="1" applyFill="1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ill="1" applyBorder="1" applyAlignment="1" quotePrefix="1">
      <alignment/>
    </xf>
    <xf numFmtId="10" fontId="0" fillId="0" borderId="0" xfId="48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57" fillId="0" borderId="0" xfId="0" applyFont="1" applyAlignment="1">
      <alignment/>
    </xf>
    <xf numFmtId="0" fontId="0" fillId="0" borderId="0" xfId="0" applyNumberForma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0" fontId="0" fillId="0" borderId="0" xfId="48" applyNumberFormat="1" applyFont="1" applyFill="1" applyBorder="1" applyAlignment="1">
      <alignment/>
    </xf>
    <xf numFmtId="10" fontId="12" fillId="0" borderId="0" xfId="48" applyNumberFormat="1" applyFont="1" applyBorder="1" applyAlignment="1">
      <alignment/>
    </xf>
    <xf numFmtId="10" fontId="12" fillId="0" borderId="0" xfId="48" applyNumberFormat="1" applyFont="1" applyFill="1" applyBorder="1" applyAlignment="1">
      <alignment/>
    </xf>
    <xf numFmtId="0" fontId="68" fillId="13" borderId="0" xfId="0" applyFont="1" applyFill="1" applyBorder="1" applyAlignment="1">
      <alignment/>
    </xf>
    <xf numFmtId="175" fontId="0" fillId="0" borderId="0" xfId="48" applyNumberFormat="1" applyFont="1" applyBorder="1" applyAlignment="1">
      <alignment/>
    </xf>
    <xf numFmtId="175" fontId="12" fillId="0" borderId="0" xfId="48" applyNumberFormat="1" applyFont="1" applyBorder="1" applyAlignment="1">
      <alignment/>
    </xf>
    <xf numFmtId="175" fontId="0" fillId="0" borderId="0" xfId="48" applyNumberFormat="1" applyFont="1" applyFill="1" applyBorder="1" applyAlignment="1">
      <alignment/>
    </xf>
    <xf numFmtId="1" fontId="0" fillId="0" borderId="0" xfId="48" applyNumberFormat="1" applyFont="1" applyBorder="1" applyAlignment="1">
      <alignment/>
    </xf>
    <xf numFmtId="1" fontId="12" fillId="0" borderId="0" xfId="48" applyNumberFormat="1" applyFont="1" applyBorder="1" applyAlignment="1">
      <alignment/>
    </xf>
    <xf numFmtId="1" fontId="12" fillId="0" borderId="0" xfId="48" applyNumberFormat="1" applyFont="1" applyFill="1" applyBorder="1" applyAlignment="1">
      <alignment/>
    </xf>
    <xf numFmtId="1" fontId="0" fillId="0" borderId="0" xfId="48" applyNumberFormat="1" applyFont="1" applyFill="1" applyBorder="1" applyAlignment="1">
      <alignment/>
    </xf>
    <xf numFmtId="10" fontId="0" fillId="0" borderId="0" xfId="48" applyNumberFormat="1" applyFont="1" applyFill="1" applyBorder="1" applyAlignment="1">
      <alignment/>
    </xf>
    <xf numFmtId="1" fontId="0" fillId="0" borderId="0" xfId="48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175" fontId="12" fillId="0" borderId="0" xfId="48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2" fillId="13" borderId="13" xfId="0" applyFont="1" applyFill="1" applyBorder="1" applyAlignment="1">
      <alignment/>
    </xf>
    <xf numFmtId="0" fontId="0" fillId="13" borderId="13" xfId="0" applyFill="1" applyBorder="1" applyAlignment="1">
      <alignment horizontal="right" textRotation="90"/>
    </xf>
    <xf numFmtId="175" fontId="0" fillId="0" borderId="13" xfId="48" applyNumberFormat="1" applyFont="1" applyBorder="1" applyAlignment="1">
      <alignment/>
    </xf>
    <xf numFmtId="175" fontId="12" fillId="0" borderId="13" xfId="48" applyNumberFormat="1" applyFont="1" applyBorder="1" applyAlignment="1">
      <alignment/>
    </xf>
    <xf numFmtId="1" fontId="0" fillId="0" borderId="13" xfId="48" applyNumberFormat="1" applyFont="1" applyFill="1" applyBorder="1" applyAlignment="1">
      <alignment/>
    </xf>
    <xf numFmtId="1" fontId="0" fillId="0" borderId="13" xfId="48" applyNumberFormat="1" applyFont="1" applyBorder="1" applyAlignment="1">
      <alignment/>
    </xf>
    <xf numFmtId="1" fontId="12" fillId="0" borderId="13" xfId="48" applyNumberFormat="1" applyFont="1" applyBorder="1" applyAlignment="1">
      <alignment/>
    </xf>
    <xf numFmtId="1" fontId="12" fillId="0" borderId="13" xfId="48" applyNumberFormat="1" applyFont="1" applyFill="1" applyBorder="1" applyAlignment="1">
      <alignment/>
    </xf>
    <xf numFmtId="1" fontId="0" fillId="0" borderId="13" xfId="48" applyNumberFormat="1" applyFont="1" applyFill="1" applyBorder="1" applyAlignment="1">
      <alignment/>
    </xf>
    <xf numFmtId="167" fontId="0" fillId="0" borderId="21" xfId="0" applyNumberFormat="1" applyFill="1" applyBorder="1" applyAlignment="1">
      <alignment/>
    </xf>
    <xf numFmtId="2" fontId="64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13" borderId="0" xfId="0" applyFill="1" applyBorder="1" applyAlignment="1">
      <alignment horizontal="right" textRotation="90"/>
    </xf>
    <xf numFmtId="0" fontId="0" fillId="0" borderId="0" xfId="0" applyFill="1" applyBorder="1" applyAlignment="1" quotePrefix="1">
      <alignment horizontal="right"/>
    </xf>
    <xf numFmtId="0" fontId="2" fillId="13" borderId="0" xfId="0" applyFont="1" applyFill="1" applyBorder="1" applyAlignment="1">
      <alignment horizontal="right"/>
    </xf>
    <xf numFmtId="0" fontId="0" fillId="0" borderId="0" xfId="0" applyNumberFormat="1" applyFill="1" applyBorder="1" applyAlignment="1" quotePrefix="1">
      <alignment horizontal="right"/>
    </xf>
    <xf numFmtId="3" fontId="70" fillId="0" borderId="0" xfId="48" applyNumberFormat="1" applyFont="1" applyBorder="1" applyAlignment="1">
      <alignment/>
    </xf>
    <xf numFmtId="3" fontId="70" fillId="0" borderId="0" xfId="48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0" fontId="3" fillId="13" borderId="0" xfId="0" applyFont="1" applyFill="1" applyAlignment="1">
      <alignment horizontal="center"/>
    </xf>
    <xf numFmtId="0" fontId="68" fillId="19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K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C48" sqref="AC48"/>
    </sheetView>
  </sheetViews>
  <sheetFormatPr defaultColWidth="9.140625" defaultRowHeight="12.75" customHeight="1"/>
  <cols>
    <col min="1" max="1" width="3.57421875" style="0" customWidth="1"/>
    <col min="2" max="2" width="3.140625" style="51" customWidth="1"/>
    <col min="3" max="3" width="2.8515625" style="51" customWidth="1"/>
    <col min="4" max="4" width="35.7109375" style="1" customWidth="1"/>
    <col min="5" max="5" width="0" style="8" hidden="1" customWidth="1"/>
    <col min="6" max="8" width="0" style="0" hidden="1" customWidth="1"/>
    <col min="9" max="9" width="0" style="73" hidden="1" customWidth="1"/>
    <col min="10" max="10" width="10.140625" style="0" hidden="1" customWidth="1"/>
    <col min="11" max="11" width="7.8515625" style="0" hidden="1" customWidth="1"/>
    <col min="12" max="12" width="5.7109375" style="0" hidden="1" customWidth="1"/>
    <col min="13" max="13" width="7.57421875" style="73" hidden="1" customWidth="1"/>
    <col min="14" max="14" width="5.421875" style="77" hidden="1" customWidth="1"/>
    <col min="15" max="16" width="6.140625" style="0" hidden="1" customWidth="1"/>
    <col min="17" max="17" width="5.140625" style="77" hidden="1" customWidth="1"/>
    <col min="18" max="18" width="8.421875" style="0" hidden="1" customWidth="1"/>
    <col min="19" max="19" width="6.8515625" style="128" customWidth="1"/>
    <col min="20" max="20" width="6.00390625" style="122" customWidth="1"/>
    <col min="21" max="21" width="7.7109375" style="122" customWidth="1"/>
    <col min="22" max="22" width="7.421875" style="122" customWidth="1"/>
    <col min="23" max="23" width="8.00390625" style="122" customWidth="1"/>
    <col min="24" max="24" width="6.7109375" style="122" customWidth="1"/>
    <col min="25" max="25" width="6.28125" style="122" customWidth="1"/>
    <col min="26" max="26" width="8.00390625" style="122" customWidth="1"/>
    <col min="27" max="27" width="8.140625" style="122" customWidth="1"/>
    <col min="28" max="28" width="8.28125" style="122" customWidth="1"/>
    <col min="29" max="29" width="10.00390625" style="122" customWidth="1"/>
    <col min="30" max="30" width="9.00390625" style="115" customWidth="1"/>
    <col min="31" max="31" width="3.57421875" style="0" customWidth="1"/>
  </cols>
  <sheetData>
    <row r="1" spans="2:30" s="2" customFormat="1" ht="27.75" customHeight="1">
      <c r="B1" s="3"/>
      <c r="C1" s="3"/>
      <c r="D1" s="4"/>
      <c r="E1" s="168" t="s">
        <v>147</v>
      </c>
      <c r="F1" s="168"/>
      <c r="G1" s="168"/>
      <c r="H1" s="168"/>
      <c r="I1" s="168"/>
      <c r="J1" s="168"/>
      <c r="K1" s="169" t="s">
        <v>154</v>
      </c>
      <c r="L1" s="170"/>
      <c r="M1" s="170"/>
      <c r="N1" s="170"/>
      <c r="O1" s="170"/>
      <c r="P1" s="170"/>
      <c r="Q1" s="170"/>
      <c r="S1" s="163"/>
      <c r="T1" s="118" t="s">
        <v>174</v>
      </c>
      <c r="U1" s="118"/>
      <c r="V1" s="119"/>
      <c r="W1" s="119"/>
      <c r="X1" s="148"/>
      <c r="Y1" s="119"/>
      <c r="Z1" s="135" t="s">
        <v>175</v>
      </c>
      <c r="AA1" s="119"/>
      <c r="AB1" s="119"/>
      <c r="AC1" s="119"/>
      <c r="AD1" s="114"/>
    </row>
    <row r="2" spans="1:29" ht="169.5" customHeight="1">
      <c r="A2" s="5" t="s">
        <v>62</v>
      </c>
      <c r="B2" s="6"/>
      <c r="C2" s="6"/>
      <c r="D2" s="7" t="s">
        <v>63</v>
      </c>
      <c r="E2" s="83" t="s">
        <v>169</v>
      </c>
      <c r="F2" s="78" t="s">
        <v>167</v>
      </c>
      <c r="G2" s="79" t="s">
        <v>168</v>
      </c>
      <c r="H2" s="79" t="s">
        <v>64</v>
      </c>
      <c r="I2" s="80" t="s">
        <v>158</v>
      </c>
      <c r="J2" s="81" t="s">
        <v>161</v>
      </c>
      <c r="K2" s="82" t="s">
        <v>163</v>
      </c>
      <c r="L2" s="82" t="s">
        <v>164</v>
      </c>
      <c r="M2" s="83" t="s">
        <v>165</v>
      </c>
      <c r="N2" s="85" t="s">
        <v>155</v>
      </c>
      <c r="O2" s="83" t="s">
        <v>159</v>
      </c>
      <c r="P2" s="83" t="s">
        <v>166</v>
      </c>
      <c r="Q2" s="88" t="s">
        <v>161</v>
      </c>
      <c r="R2" s="83" t="s">
        <v>160</v>
      </c>
      <c r="S2" s="161" t="s">
        <v>163</v>
      </c>
      <c r="T2" s="79" t="s">
        <v>164</v>
      </c>
      <c r="U2" s="80" t="s">
        <v>171</v>
      </c>
      <c r="V2" s="80" t="s">
        <v>172</v>
      </c>
      <c r="W2" s="80" t="s">
        <v>160</v>
      </c>
      <c r="X2" s="149" t="s">
        <v>163</v>
      </c>
      <c r="Y2" s="79" t="s">
        <v>164</v>
      </c>
      <c r="Z2" s="80" t="s">
        <v>171</v>
      </c>
      <c r="AA2" s="80" t="s">
        <v>172</v>
      </c>
      <c r="AB2" s="80" t="s">
        <v>160</v>
      </c>
      <c r="AC2" s="120" t="s">
        <v>173</v>
      </c>
    </row>
    <row r="3" spans="1:30" s="13" customFormat="1" ht="12.75" customHeight="1">
      <c r="A3" s="9"/>
      <c r="B3" s="10"/>
      <c r="C3" s="10"/>
      <c r="D3" s="11"/>
      <c r="E3" s="12"/>
      <c r="H3" s="66"/>
      <c r="I3" s="72"/>
      <c r="J3" s="68"/>
      <c r="M3" s="94"/>
      <c r="N3" s="86"/>
      <c r="Q3" s="89"/>
      <c r="S3" s="128"/>
      <c r="T3" s="121"/>
      <c r="U3" s="49"/>
      <c r="V3" s="121"/>
      <c r="W3" s="121"/>
      <c r="X3" s="12"/>
      <c r="Y3" s="121"/>
      <c r="Z3" s="121"/>
      <c r="AA3" s="121"/>
      <c r="AB3" s="121"/>
      <c r="AC3" s="121"/>
      <c r="AD3" s="115"/>
    </row>
    <row r="4" spans="1:24" ht="12.75" customHeight="1">
      <c r="A4" s="14"/>
      <c r="B4" s="15"/>
      <c r="C4" s="15"/>
      <c r="D4" s="16"/>
      <c r="H4" s="109"/>
      <c r="J4" s="69"/>
      <c r="M4" s="95"/>
      <c r="N4" s="87"/>
      <c r="O4" s="1"/>
      <c r="Q4" s="90"/>
      <c r="U4" s="48"/>
      <c r="X4" s="8"/>
    </row>
    <row r="5" spans="1:30" ht="12.75" customHeight="1">
      <c r="A5" s="17" t="s">
        <v>131</v>
      </c>
      <c r="B5" s="15" t="s">
        <v>65</v>
      </c>
      <c r="C5" s="15"/>
      <c r="D5" s="18" t="s">
        <v>66</v>
      </c>
      <c r="E5" s="107">
        <v>18469</v>
      </c>
      <c r="F5">
        <v>295</v>
      </c>
      <c r="G5">
        <v>45</v>
      </c>
      <c r="H5" s="110">
        <f>E5+F5+G5/2</f>
        <v>18786.5</v>
      </c>
      <c r="I5" s="73">
        <v>9815</v>
      </c>
      <c r="J5" s="84">
        <f aca="true" t="shared" si="0" ref="J5:J33">I5/H5</f>
        <v>0.5224496313842387</v>
      </c>
      <c r="K5">
        <v>1887</v>
      </c>
      <c r="M5" s="95">
        <v>17085</v>
      </c>
      <c r="N5" s="87">
        <f>M5/E5</f>
        <v>0.9250636201202014</v>
      </c>
      <c r="O5" s="92">
        <v>8718</v>
      </c>
      <c r="P5" s="52">
        <v>16660</v>
      </c>
      <c r="Q5" s="90">
        <f>O5/M5</f>
        <v>0.5102721685689201</v>
      </c>
      <c r="R5" s="106">
        <f>P5/M5</f>
        <v>0.9751243781094527</v>
      </c>
      <c r="S5" s="164">
        <v>1523</v>
      </c>
      <c r="T5" s="48">
        <v>0</v>
      </c>
      <c r="U5" s="123">
        <v>7745</v>
      </c>
      <c r="V5" s="124">
        <v>7455</v>
      </c>
      <c r="W5" s="125">
        <f aca="true" t="shared" si="1" ref="W5:W28">V5/U5</f>
        <v>0.9625564880568108</v>
      </c>
      <c r="X5" s="150">
        <v>1640</v>
      </c>
      <c r="Y5" s="136">
        <v>0</v>
      </c>
      <c r="Z5" s="136">
        <v>6719</v>
      </c>
      <c r="AA5" s="165">
        <v>6386</v>
      </c>
      <c r="AB5" s="125">
        <f>AA5/Z5</f>
        <v>0.95043905343057</v>
      </c>
      <c r="AC5" s="125">
        <f aca="true" t="shared" si="2" ref="AC5:AC36">AA5/V5</f>
        <v>0.8566063044936284</v>
      </c>
      <c r="AD5" s="116" t="s">
        <v>131</v>
      </c>
    </row>
    <row r="6" spans="1:32" ht="12.75" customHeight="1">
      <c r="A6" s="22" t="s">
        <v>32</v>
      </c>
      <c r="B6" s="15" t="s">
        <v>65</v>
      </c>
      <c r="C6" s="15"/>
      <c r="D6" s="18" t="s">
        <v>67</v>
      </c>
      <c r="E6" s="107">
        <v>7336</v>
      </c>
      <c r="F6">
        <v>0</v>
      </c>
      <c r="G6">
        <v>0</v>
      </c>
      <c r="H6" s="110">
        <f>E6+F6+G6/2</f>
        <v>7336</v>
      </c>
      <c r="I6" s="73">
        <v>5461</v>
      </c>
      <c r="J6" s="84">
        <f t="shared" si="0"/>
        <v>0.7444111232279171</v>
      </c>
      <c r="K6">
        <v>1072</v>
      </c>
      <c r="M6" s="95">
        <v>9309</v>
      </c>
      <c r="N6" s="87">
        <f aca="true" t="shared" si="3" ref="N6:N66">M6/E6</f>
        <v>1.268947655398037</v>
      </c>
      <c r="O6" s="92">
        <v>5845</v>
      </c>
      <c r="P6" s="52">
        <v>8365</v>
      </c>
      <c r="Q6" s="90">
        <f aca="true" t="shared" si="4" ref="Q6:Q64">O6/M6</f>
        <v>0.6278869910838973</v>
      </c>
      <c r="R6" s="106">
        <f aca="true" t="shared" si="5" ref="R6:R66">P6/M6</f>
        <v>0.8985927596949189</v>
      </c>
      <c r="S6" s="164">
        <v>903</v>
      </c>
      <c r="T6" s="48">
        <v>0</v>
      </c>
      <c r="U6" s="123">
        <v>3690</v>
      </c>
      <c r="V6" s="124">
        <v>3392</v>
      </c>
      <c r="W6" s="125">
        <f t="shared" si="1"/>
        <v>0.9192411924119241</v>
      </c>
      <c r="X6" s="150">
        <v>1005</v>
      </c>
      <c r="Y6" s="136">
        <v>0</v>
      </c>
      <c r="Z6" s="136">
        <v>5765</v>
      </c>
      <c r="AA6" s="165">
        <v>4837</v>
      </c>
      <c r="AB6" s="125">
        <f>AA6/Z6</f>
        <v>0.8390286209887251</v>
      </c>
      <c r="AC6" s="143">
        <f t="shared" si="2"/>
        <v>1.4260023584905661</v>
      </c>
      <c r="AD6" s="116" t="s">
        <v>32</v>
      </c>
      <c r="AF6" s="129"/>
    </row>
    <row r="7" spans="1:30" ht="12.75" customHeight="1">
      <c r="A7" s="17" t="s">
        <v>114</v>
      </c>
      <c r="B7" s="15" t="s">
        <v>65</v>
      </c>
      <c r="C7" s="15"/>
      <c r="D7" s="18" t="s">
        <v>68</v>
      </c>
      <c r="E7" s="107">
        <v>2390</v>
      </c>
      <c r="F7">
        <v>0</v>
      </c>
      <c r="G7">
        <v>0</v>
      </c>
      <c r="H7" s="110">
        <f>E7+F7+G7/2</f>
        <v>2390</v>
      </c>
      <c r="I7" s="73">
        <v>2332</v>
      </c>
      <c r="J7" s="84">
        <f t="shared" si="0"/>
        <v>0.9757322175732217</v>
      </c>
      <c r="K7">
        <v>472</v>
      </c>
      <c r="M7" s="95">
        <v>2359</v>
      </c>
      <c r="N7" s="87">
        <f t="shared" si="3"/>
        <v>0.9870292887029288</v>
      </c>
      <c r="O7" s="92">
        <v>2275</v>
      </c>
      <c r="P7" s="52">
        <v>2335</v>
      </c>
      <c r="Q7" s="90">
        <f t="shared" si="4"/>
        <v>0.9643916913946587</v>
      </c>
      <c r="R7" s="106">
        <f t="shared" si="5"/>
        <v>0.989826197541331</v>
      </c>
      <c r="S7" s="128">
        <v>425</v>
      </c>
      <c r="T7" s="48">
        <v>0</v>
      </c>
      <c r="U7" s="48">
        <v>2289</v>
      </c>
      <c r="V7" s="48">
        <v>2263.8</v>
      </c>
      <c r="W7" s="125">
        <f t="shared" si="1"/>
        <v>0.9889908256880735</v>
      </c>
      <c r="X7" s="150">
        <v>405</v>
      </c>
      <c r="Y7" s="136">
        <v>0</v>
      </c>
      <c r="Z7" s="136">
        <v>2329</v>
      </c>
      <c r="AA7" s="165">
        <v>2329</v>
      </c>
      <c r="AB7" s="125">
        <f aca="true" t="shared" si="6" ref="AB7:AB67">AA7/Z7</f>
        <v>1</v>
      </c>
      <c r="AC7" s="132">
        <f t="shared" si="2"/>
        <v>1.0288011308419471</v>
      </c>
      <c r="AD7" s="116" t="s">
        <v>114</v>
      </c>
    </row>
    <row r="8" spans="1:30" ht="12.75" customHeight="1">
      <c r="A8" s="17" t="s">
        <v>115</v>
      </c>
      <c r="B8" s="15" t="s">
        <v>65</v>
      </c>
      <c r="C8" s="15"/>
      <c r="D8" s="18" t="s">
        <v>69</v>
      </c>
      <c r="E8" s="107">
        <v>8614</v>
      </c>
      <c r="F8">
        <v>66</v>
      </c>
      <c r="G8">
        <v>411</v>
      </c>
      <c r="H8" s="109">
        <f>E8+F8+G8/2</f>
        <v>8885.5</v>
      </c>
      <c r="I8" s="73">
        <v>5149</v>
      </c>
      <c r="J8" s="84">
        <f t="shared" si="0"/>
        <v>0.5794834280569467</v>
      </c>
      <c r="K8">
        <v>857</v>
      </c>
      <c r="M8" s="95">
        <v>8522</v>
      </c>
      <c r="N8" s="87">
        <f t="shared" si="3"/>
        <v>0.989319712096587</v>
      </c>
      <c r="O8" s="92">
        <v>4586</v>
      </c>
      <c r="P8" s="52">
        <v>8187</v>
      </c>
      <c r="Q8" s="90">
        <f t="shared" si="4"/>
        <v>0.5381365876554799</v>
      </c>
      <c r="R8" s="106">
        <f t="shared" si="5"/>
        <v>0.9606899788781976</v>
      </c>
      <c r="S8" s="164">
        <v>885.4</v>
      </c>
      <c r="T8" s="48">
        <v>0</v>
      </c>
      <c r="U8" s="48">
        <v>5225.4</v>
      </c>
      <c r="V8" s="48">
        <v>4845.4</v>
      </c>
      <c r="W8" s="125">
        <f t="shared" si="1"/>
        <v>0.9272782944846327</v>
      </c>
      <c r="X8" s="150">
        <v>780</v>
      </c>
      <c r="Y8" s="136">
        <v>0</v>
      </c>
      <c r="Z8" s="138">
        <v>5163</v>
      </c>
      <c r="AA8" s="165">
        <v>4743</v>
      </c>
      <c r="AB8" s="125">
        <f t="shared" si="6"/>
        <v>0.9186519465427078</v>
      </c>
      <c r="AC8" s="132">
        <f t="shared" si="2"/>
        <v>0.9788665538448839</v>
      </c>
      <c r="AD8" s="116" t="s">
        <v>115</v>
      </c>
    </row>
    <row r="9" spans="1:30" ht="12.75" customHeight="1">
      <c r="A9" s="19" t="s">
        <v>116</v>
      </c>
      <c r="B9" s="20" t="s">
        <v>70</v>
      </c>
      <c r="C9" s="20" t="s">
        <v>71</v>
      </c>
      <c r="D9" s="21" t="s">
        <v>72</v>
      </c>
      <c r="E9" s="107">
        <v>4531</v>
      </c>
      <c r="F9">
        <v>85</v>
      </c>
      <c r="G9">
        <v>341</v>
      </c>
      <c r="H9" s="109">
        <f aca="true" t="shared" si="7" ref="H9:H19">F9+E9+G9/2</f>
        <v>4786.5</v>
      </c>
      <c r="I9" s="73">
        <v>3354</v>
      </c>
      <c r="J9" s="84">
        <f t="shared" si="0"/>
        <v>0.7007207771858351</v>
      </c>
      <c r="K9">
        <v>1007</v>
      </c>
      <c r="M9" s="95">
        <v>4499</v>
      </c>
      <c r="N9" s="87">
        <f t="shared" si="3"/>
        <v>0.9929375413815935</v>
      </c>
      <c r="O9" s="92">
        <v>3367</v>
      </c>
      <c r="P9" s="52">
        <v>4499</v>
      </c>
      <c r="Q9" s="90">
        <f t="shared" si="4"/>
        <v>0.7483885307846188</v>
      </c>
      <c r="R9" s="106">
        <f t="shared" si="5"/>
        <v>1</v>
      </c>
      <c r="S9" s="164">
        <v>912</v>
      </c>
      <c r="T9" s="48">
        <v>0</v>
      </c>
      <c r="U9" s="123">
        <v>3669</v>
      </c>
      <c r="V9" s="124">
        <v>3301</v>
      </c>
      <c r="W9" s="125">
        <f t="shared" si="1"/>
        <v>0.8997001907876806</v>
      </c>
      <c r="X9" s="150">
        <v>782</v>
      </c>
      <c r="Y9" s="136">
        <v>0</v>
      </c>
      <c r="Z9" s="136">
        <v>3583</v>
      </c>
      <c r="AA9" s="165">
        <v>3296</v>
      </c>
      <c r="AB9" s="125">
        <f t="shared" si="6"/>
        <v>0.9198995255372593</v>
      </c>
      <c r="AC9" s="132">
        <f t="shared" si="2"/>
        <v>0.998485307482581</v>
      </c>
      <c r="AD9" s="116" t="s">
        <v>116</v>
      </c>
    </row>
    <row r="10" spans="1:30" ht="12.75" customHeight="1">
      <c r="A10" s="17" t="s">
        <v>117</v>
      </c>
      <c r="B10" s="15" t="s">
        <v>65</v>
      </c>
      <c r="C10" s="15"/>
      <c r="D10" s="18" t="s">
        <v>73</v>
      </c>
      <c r="E10" s="107">
        <v>5002</v>
      </c>
      <c r="F10">
        <v>0</v>
      </c>
      <c r="G10">
        <v>0</v>
      </c>
      <c r="H10" s="109">
        <f t="shared" si="7"/>
        <v>5002</v>
      </c>
      <c r="I10" s="73">
        <v>3307</v>
      </c>
      <c r="J10" s="84">
        <f t="shared" si="0"/>
        <v>0.6611355457816873</v>
      </c>
      <c r="K10">
        <v>1696</v>
      </c>
      <c r="M10" s="95">
        <v>5326</v>
      </c>
      <c r="N10" s="87">
        <f t="shared" si="3"/>
        <v>1.0647740903638545</v>
      </c>
      <c r="O10" s="92">
        <v>3421</v>
      </c>
      <c r="P10" s="52">
        <v>5116</v>
      </c>
      <c r="Q10" s="90">
        <f t="shared" si="4"/>
        <v>0.6423206909500563</v>
      </c>
      <c r="R10" s="106">
        <f t="shared" si="5"/>
        <v>0.96057078482914</v>
      </c>
      <c r="S10" s="164">
        <v>1251</v>
      </c>
      <c r="T10" s="48">
        <v>0</v>
      </c>
      <c r="U10" s="127">
        <v>3223</v>
      </c>
      <c r="V10" s="48">
        <v>2998</v>
      </c>
      <c r="W10" s="125">
        <f t="shared" si="1"/>
        <v>0.9301892646602544</v>
      </c>
      <c r="X10" s="151">
        <v>1286</v>
      </c>
      <c r="Y10" s="137">
        <v>0</v>
      </c>
      <c r="Z10" s="137">
        <v>3188</v>
      </c>
      <c r="AA10" s="165">
        <v>3023</v>
      </c>
      <c r="AB10" s="125">
        <f t="shared" si="6"/>
        <v>0.9482434127979925</v>
      </c>
      <c r="AC10" s="132">
        <f t="shared" si="2"/>
        <v>1.0083388925950634</v>
      </c>
      <c r="AD10" s="116" t="s">
        <v>117</v>
      </c>
    </row>
    <row r="11" spans="1:32" ht="12.75" customHeight="1">
      <c r="A11" s="17" t="s">
        <v>41</v>
      </c>
      <c r="B11" s="15" t="s">
        <v>65</v>
      </c>
      <c r="C11" s="15"/>
      <c r="D11" s="18" t="s">
        <v>74</v>
      </c>
      <c r="E11" s="107">
        <v>3124</v>
      </c>
      <c r="F11">
        <v>0</v>
      </c>
      <c r="G11">
        <v>0</v>
      </c>
      <c r="H11" s="109">
        <f t="shared" si="7"/>
        <v>3124</v>
      </c>
      <c r="I11" s="73">
        <v>2892</v>
      </c>
      <c r="J11" s="84">
        <f t="shared" si="0"/>
        <v>0.9257362355953905</v>
      </c>
      <c r="K11">
        <v>754</v>
      </c>
      <c r="M11" s="95">
        <v>3068</v>
      </c>
      <c r="N11" s="87">
        <f t="shared" si="3"/>
        <v>0.9820742637644047</v>
      </c>
      <c r="O11" s="92">
        <v>2910</v>
      </c>
      <c r="P11" s="52">
        <v>3025</v>
      </c>
      <c r="Q11" s="90">
        <f>O11/M11</f>
        <v>0.9485006518904824</v>
      </c>
      <c r="R11" s="106">
        <f t="shared" si="5"/>
        <v>0.9859843546284224</v>
      </c>
      <c r="S11" s="164">
        <v>689.5</v>
      </c>
      <c r="T11" s="48">
        <v>0</v>
      </c>
      <c r="U11" s="123">
        <v>3155.75</v>
      </c>
      <c r="V11" s="123">
        <v>3112.75</v>
      </c>
      <c r="W11" s="125">
        <f t="shared" si="1"/>
        <v>0.9863740790620297</v>
      </c>
      <c r="X11" s="151">
        <v>604</v>
      </c>
      <c r="Y11" s="137">
        <v>0</v>
      </c>
      <c r="Z11" s="137">
        <v>3292</v>
      </c>
      <c r="AA11" s="165">
        <v>3029</v>
      </c>
      <c r="AB11" s="125">
        <f t="shared" si="6"/>
        <v>0.9201093560145808</v>
      </c>
      <c r="AC11" s="132">
        <f t="shared" si="2"/>
        <v>0.9730945305597944</v>
      </c>
      <c r="AD11" s="116" t="s">
        <v>41</v>
      </c>
      <c r="AF11" s="129"/>
    </row>
    <row r="12" spans="1:30" ht="12.75" customHeight="1">
      <c r="A12" s="19" t="s">
        <v>47</v>
      </c>
      <c r="B12" s="20" t="s">
        <v>65</v>
      </c>
      <c r="C12" s="20"/>
      <c r="D12" s="21" t="s">
        <v>75</v>
      </c>
      <c r="E12" s="107">
        <v>2634</v>
      </c>
      <c r="F12">
        <v>140</v>
      </c>
      <c r="G12">
        <v>138</v>
      </c>
      <c r="H12" s="109">
        <f t="shared" si="7"/>
        <v>2843</v>
      </c>
      <c r="I12" s="73">
        <v>2634</v>
      </c>
      <c r="J12" s="84">
        <f t="shared" si="0"/>
        <v>0.9264861062258178</v>
      </c>
      <c r="K12" s="1">
        <v>653</v>
      </c>
      <c r="L12" s="1"/>
      <c r="M12" s="67">
        <v>2476</v>
      </c>
      <c r="N12" s="87">
        <f t="shared" si="3"/>
        <v>0.9400151860288535</v>
      </c>
      <c r="O12" s="92">
        <v>2417</v>
      </c>
      <c r="P12" s="52">
        <v>2417</v>
      </c>
      <c r="Q12" s="90">
        <f t="shared" si="4"/>
        <v>0.9761712439418416</v>
      </c>
      <c r="R12" s="106">
        <f t="shared" si="5"/>
        <v>0.9761712439418416</v>
      </c>
      <c r="S12" s="164">
        <v>669</v>
      </c>
      <c r="T12" s="48">
        <v>0</v>
      </c>
      <c r="U12" s="123">
        <v>2596.5</v>
      </c>
      <c r="V12" s="124">
        <v>2536.5</v>
      </c>
      <c r="W12" s="125">
        <f t="shared" si="1"/>
        <v>0.976891969959561</v>
      </c>
      <c r="X12" s="150">
        <v>691</v>
      </c>
      <c r="Y12" s="136">
        <v>0</v>
      </c>
      <c r="Z12" s="136">
        <v>2607</v>
      </c>
      <c r="AA12" s="165">
        <v>2547</v>
      </c>
      <c r="AB12" s="125">
        <f t="shared" si="6"/>
        <v>0.9769850402761795</v>
      </c>
      <c r="AC12" s="132">
        <f t="shared" si="2"/>
        <v>1.004139562389119</v>
      </c>
      <c r="AD12" s="116" t="s">
        <v>47</v>
      </c>
    </row>
    <row r="13" spans="1:30" ht="12.75" customHeight="1">
      <c r="A13" s="36" t="s">
        <v>48</v>
      </c>
      <c r="B13" s="20" t="s">
        <v>70</v>
      </c>
      <c r="C13" s="20"/>
      <c r="D13" s="21" t="s">
        <v>76</v>
      </c>
      <c r="E13" s="107">
        <v>4052</v>
      </c>
      <c r="F13">
        <v>24</v>
      </c>
      <c r="G13">
        <v>12</v>
      </c>
      <c r="H13" s="109">
        <f t="shared" si="7"/>
        <v>4082</v>
      </c>
      <c r="I13" s="73">
        <v>3557</v>
      </c>
      <c r="J13" s="84">
        <f t="shared" si="0"/>
        <v>0.8713865752082313</v>
      </c>
      <c r="K13" s="1">
        <v>266</v>
      </c>
      <c r="L13" s="1"/>
      <c r="M13" s="67">
        <v>9345</v>
      </c>
      <c r="N13" s="87">
        <f t="shared" si="3"/>
        <v>2.306268509378085</v>
      </c>
      <c r="O13" s="92">
        <v>3320</v>
      </c>
      <c r="P13" s="52">
        <v>9320</v>
      </c>
      <c r="Q13" s="90">
        <f t="shared" si="4"/>
        <v>0.3552701979668272</v>
      </c>
      <c r="R13" s="106">
        <f t="shared" si="5"/>
        <v>0.9973247726056714</v>
      </c>
      <c r="S13" s="164">
        <v>294</v>
      </c>
      <c r="T13" s="123">
        <v>394</v>
      </c>
      <c r="U13" s="123">
        <v>2612.75</v>
      </c>
      <c r="V13" s="124">
        <v>2565</v>
      </c>
      <c r="W13" s="125">
        <f t="shared" si="1"/>
        <v>0.9817242369151278</v>
      </c>
      <c r="X13" s="150">
        <v>273</v>
      </c>
      <c r="Y13" s="136">
        <v>408</v>
      </c>
      <c r="Z13" s="136">
        <v>2616</v>
      </c>
      <c r="AA13" s="165">
        <v>2570</v>
      </c>
      <c r="AB13" s="125">
        <f t="shared" si="6"/>
        <v>0.9824159021406728</v>
      </c>
      <c r="AC13" s="132">
        <f t="shared" si="2"/>
        <v>1.0019493177387915</v>
      </c>
      <c r="AD13" s="116" t="s">
        <v>48</v>
      </c>
    </row>
    <row r="14" spans="1:30" ht="12.75" customHeight="1">
      <c r="A14" s="17" t="s">
        <v>49</v>
      </c>
      <c r="B14" s="15" t="s">
        <v>65</v>
      </c>
      <c r="C14" s="15"/>
      <c r="D14" s="18" t="s">
        <v>77</v>
      </c>
      <c r="E14" s="107">
        <v>7254</v>
      </c>
      <c r="F14">
        <v>0</v>
      </c>
      <c r="G14">
        <v>0</v>
      </c>
      <c r="H14" s="109">
        <f t="shared" si="7"/>
        <v>7254</v>
      </c>
      <c r="I14" s="73">
        <v>7254</v>
      </c>
      <c r="J14" s="84">
        <f t="shared" si="0"/>
        <v>1</v>
      </c>
      <c r="K14" s="1">
        <v>0</v>
      </c>
      <c r="L14" s="1"/>
      <c r="M14" s="67">
        <v>7334</v>
      </c>
      <c r="N14" s="87">
        <f t="shared" si="3"/>
        <v>1.0110283981251724</v>
      </c>
      <c r="O14" s="92">
        <v>4380</v>
      </c>
      <c r="P14" s="52">
        <v>4380</v>
      </c>
      <c r="Q14" s="90">
        <f t="shared" si="4"/>
        <v>0.5972184346877557</v>
      </c>
      <c r="R14" s="106">
        <f t="shared" si="5"/>
        <v>0.5972184346877557</v>
      </c>
      <c r="S14" s="128">
        <v>0</v>
      </c>
      <c r="T14" s="48">
        <v>0</v>
      </c>
      <c r="U14" s="127">
        <v>7734.2</v>
      </c>
      <c r="V14" s="48">
        <v>4380</v>
      </c>
      <c r="W14" s="125">
        <f t="shared" si="1"/>
        <v>0.5663158439140441</v>
      </c>
      <c r="X14" s="150">
        <v>0</v>
      </c>
      <c r="Y14" s="136">
        <v>0</v>
      </c>
      <c r="Z14" s="136">
        <v>7255</v>
      </c>
      <c r="AA14" s="165">
        <v>4290</v>
      </c>
      <c r="AB14" s="125">
        <f t="shared" si="6"/>
        <v>0.5913163335630599</v>
      </c>
      <c r="AC14" s="132">
        <f t="shared" si="2"/>
        <v>0.9794520547945206</v>
      </c>
      <c r="AD14" s="116" t="s">
        <v>49</v>
      </c>
    </row>
    <row r="15" spans="1:32" ht="12.75" customHeight="1">
      <c r="A15" s="17" t="s">
        <v>50</v>
      </c>
      <c r="B15" s="15" t="s">
        <v>65</v>
      </c>
      <c r="C15" s="15"/>
      <c r="D15" s="18" t="s">
        <v>78</v>
      </c>
      <c r="E15" s="107">
        <v>12033</v>
      </c>
      <c r="F15">
        <v>0</v>
      </c>
      <c r="G15">
        <v>0</v>
      </c>
      <c r="H15" s="109">
        <f t="shared" si="7"/>
        <v>12033</v>
      </c>
      <c r="I15" s="73">
        <v>8749</v>
      </c>
      <c r="J15" s="84">
        <f t="shared" si="0"/>
        <v>0.727083852738303</v>
      </c>
      <c r="K15" s="1">
        <v>1609</v>
      </c>
      <c r="M15" s="95">
        <v>15990</v>
      </c>
      <c r="N15" s="87">
        <f t="shared" si="3"/>
        <v>1.3288456743954127</v>
      </c>
      <c r="O15" s="92">
        <v>10395</v>
      </c>
      <c r="P15" s="52">
        <v>14664</v>
      </c>
      <c r="Q15" s="90">
        <f t="shared" si="4"/>
        <v>0.650093808630394</v>
      </c>
      <c r="R15" s="106">
        <f t="shared" si="5"/>
        <v>0.9170731707317074</v>
      </c>
      <c r="S15" s="128">
        <v>1398.5</v>
      </c>
      <c r="T15" s="48">
        <v>0</v>
      </c>
      <c r="U15" s="127">
        <v>9827</v>
      </c>
      <c r="V15" s="48">
        <v>8771</v>
      </c>
      <c r="W15" s="125">
        <f t="shared" si="1"/>
        <v>0.8925409585834945</v>
      </c>
      <c r="X15" s="151">
        <v>1557</v>
      </c>
      <c r="Y15" s="137">
        <v>0</v>
      </c>
      <c r="Z15" s="137">
        <v>10179</v>
      </c>
      <c r="AA15" s="165">
        <v>9538</v>
      </c>
      <c r="AB15" s="125">
        <f t="shared" si="6"/>
        <v>0.9370272128892818</v>
      </c>
      <c r="AC15" s="132">
        <f t="shared" si="2"/>
        <v>1.0874472694105575</v>
      </c>
      <c r="AD15" s="116" t="s">
        <v>50</v>
      </c>
      <c r="AF15" s="129"/>
    </row>
    <row r="16" spans="1:30" ht="12.75" customHeight="1">
      <c r="A16" s="17" t="s">
        <v>36</v>
      </c>
      <c r="B16" s="15" t="s">
        <v>65</v>
      </c>
      <c r="C16" s="15"/>
      <c r="D16" s="18" t="s">
        <v>79</v>
      </c>
      <c r="E16" s="107">
        <v>3652</v>
      </c>
      <c r="F16">
        <v>0</v>
      </c>
      <c r="G16">
        <v>0</v>
      </c>
      <c r="H16" s="109">
        <f t="shared" si="7"/>
        <v>3652</v>
      </c>
      <c r="I16" s="73">
        <v>3652</v>
      </c>
      <c r="J16" s="84">
        <f t="shared" si="0"/>
        <v>1</v>
      </c>
      <c r="K16" s="1">
        <v>11009</v>
      </c>
      <c r="M16" s="95">
        <v>3635</v>
      </c>
      <c r="N16" s="87">
        <f t="shared" si="3"/>
        <v>0.9953450164293538</v>
      </c>
      <c r="O16" s="92">
        <v>3250</v>
      </c>
      <c r="P16" s="52">
        <v>3249</v>
      </c>
      <c r="Q16" s="90">
        <f t="shared" si="4"/>
        <v>0.8940852819807428</v>
      </c>
      <c r="R16" s="106">
        <f t="shared" si="5"/>
        <v>0.8938101788170564</v>
      </c>
      <c r="S16" s="164">
        <v>857</v>
      </c>
      <c r="T16" s="48">
        <v>0</v>
      </c>
      <c r="U16" s="123">
        <v>3591.5</v>
      </c>
      <c r="V16" s="124">
        <v>3261.5</v>
      </c>
      <c r="W16" s="125">
        <f t="shared" si="1"/>
        <v>0.9081163859111792</v>
      </c>
      <c r="X16" s="150">
        <v>949</v>
      </c>
      <c r="Y16" s="136">
        <v>0</v>
      </c>
      <c r="Z16" s="136">
        <v>3757</v>
      </c>
      <c r="AA16" s="165">
        <v>3307</v>
      </c>
      <c r="AB16" s="125">
        <f t="shared" si="6"/>
        <v>0.880223582645728</v>
      </c>
      <c r="AC16" s="132">
        <f t="shared" si="2"/>
        <v>1.0139506362103328</v>
      </c>
      <c r="AD16" s="116" t="s">
        <v>36</v>
      </c>
    </row>
    <row r="17" spans="1:30" s="1" customFormat="1" ht="12.75" customHeight="1">
      <c r="A17" s="22" t="s">
        <v>40</v>
      </c>
      <c r="B17" s="23"/>
      <c r="C17" s="23"/>
      <c r="D17" s="18" t="s">
        <v>80</v>
      </c>
      <c r="E17" s="108">
        <v>17831</v>
      </c>
      <c r="F17" s="1">
        <v>15</v>
      </c>
      <c r="G17" s="1">
        <v>12</v>
      </c>
      <c r="H17" s="109">
        <f t="shared" si="7"/>
        <v>17852</v>
      </c>
      <c r="I17" s="74">
        <v>6590</v>
      </c>
      <c r="J17" s="84">
        <f t="shared" si="0"/>
        <v>0.3691463141384719</v>
      </c>
      <c r="K17" s="1">
        <v>771</v>
      </c>
      <c r="L17" s="1">
        <v>663</v>
      </c>
      <c r="M17" s="67">
        <v>17851</v>
      </c>
      <c r="N17" s="87">
        <f t="shared" si="3"/>
        <v>1.001121642084011</v>
      </c>
      <c r="O17" s="92">
        <v>12327</v>
      </c>
      <c r="P17" s="52">
        <v>17615</v>
      </c>
      <c r="Q17" s="90">
        <f t="shared" si="4"/>
        <v>0.6905495490448714</v>
      </c>
      <c r="R17" s="106">
        <f t="shared" si="5"/>
        <v>0.9867794521315333</v>
      </c>
      <c r="S17" s="128">
        <v>748.35</v>
      </c>
      <c r="T17" s="123">
        <v>117</v>
      </c>
      <c r="U17" s="127">
        <v>9967</v>
      </c>
      <c r="V17" s="48">
        <v>9823</v>
      </c>
      <c r="W17" s="125">
        <f t="shared" si="1"/>
        <v>0.9855523226647939</v>
      </c>
      <c r="X17" s="150">
        <v>611</v>
      </c>
      <c r="Y17" s="136">
        <v>87</v>
      </c>
      <c r="Z17" s="136">
        <v>9683</v>
      </c>
      <c r="AA17" s="165">
        <v>9525</v>
      </c>
      <c r="AB17" s="125">
        <f t="shared" si="6"/>
        <v>0.9836827429515645</v>
      </c>
      <c r="AC17" s="132">
        <f t="shared" si="2"/>
        <v>0.9696630357324646</v>
      </c>
      <c r="AD17" s="116" t="s">
        <v>40</v>
      </c>
    </row>
    <row r="18" spans="1:30" ht="12.75" customHeight="1">
      <c r="A18" s="17" t="s">
        <v>45</v>
      </c>
      <c r="B18" s="15"/>
      <c r="C18" s="15"/>
      <c r="D18" s="18" t="s">
        <v>81</v>
      </c>
      <c r="E18" s="107">
        <v>16380</v>
      </c>
      <c r="F18">
        <v>0</v>
      </c>
      <c r="G18">
        <v>0</v>
      </c>
      <c r="H18" s="109">
        <f t="shared" si="7"/>
        <v>16380</v>
      </c>
      <c r="I18" s="74">
        <v>1380</v>
      </c>
      <c r="J18" s="84">
        <f t="shared" si="0"/>
        <v>0.08424908424908426</v>
      </c>
      <c r="K18" s="1">
        <v>0</v>
      </c>
      <c r="L18">
        <v>0</v>
      </c>
      <c r="M18" s="95">
        <v>16394</v>
      </c>
      <c r="N18" s="87">
        <f t="shared" si="3"/>
        <v>1.0008547008547009</v>
      </c>
      <c r="O18" s="92">
        <v>1350</v>
      </c>
      <c r="P18" s="52">
        <v>16290</v>
      </c>
      <c r="Q18" s="90">
        <f t="shared" si="4"/>
        <v>0.08234720019519336</v>
      </c>
      <c r="R18" s="106">
        <f t="shared" si="5"/>
        <v>0.9936562156886666</v>
      </c>
      <c r="S18" s="162">
        <v>0</v>
      </c>
      <c r="T18" s="48">
        <v>0</v>
      </c>
      <c r="U18" s="123">
        <v>1350</v>
      </c>
      <c r="V18" s="124">
        <v>1350</v>
      </c>
      <c r="W18" s="125">
        <f t="shared" si="1"/>
        <v>1</v>
      </c>
      <c r="X18" s="150">
        <v>0</v>
      </c>
      <c r="Y18" s="136">
        <v>0</v>
      </c>
      <c r="Z18" s="136">
        <v>1380</v>
      </c>
      <c r="AA18" s="165">
        <v>1350</v>
      </c>
      <c r="AB18" s="125">
        <f t="shared" si="6"/>
        <v>0.9782608695652174</v>
      </c>
      <c r="AC18" s="132">
        <f t="shared" si="2"/>
        <v>1</v>
      </c>
      <c r="AD18" s="116" t="s">
        <v>45</v>
      </c>
    </row>
    <row r="19" spans="1:30" ht="12.75" customHeight="1">
      <c r="A19" s="17" t="s">
        <v>46</v>
      </c>
      <c r="B19" s="15"/>
      <c r="C19" s="15"/>
      <c r="D19" s="18" t="s">
        <v>82</v>
      </c>
      <c r="E19" s="108">
        <v>2929</v>
      </c>
      <c r="F19" s="1">
        <v>0</v>
      </c>
      <c r="G19" s="1">
        <v>0</v>
      </c>
      <c r="H19" s="109">
        <f t="shared" si="7"/>
        <v>2929</v>
      </c>
      <c r="I19" s="74">
        <v>2924</v>
      </c>
      <c r="J19" s="84">
        <f t="shared" si="0"/>
        <v>0.9982929327415501</v>
      </c>
      <c r="K19">
        <v>325</v>
      </c>
      <c r="L19">
        <v>1492</v>
      </c>
      <c r="M19" s="95">
        <v>3074</v>
      </c>
      <c r="N19" s="87">
        <f t="shared" si="3"/>
        <v>1.0495049504950495</v>
      </c>
      <c r="O19" s="92">
        <v>2945</v>
      </c>
      <c r="P19" s="52">
        <v>2945</v>
      </c>
      <c r="Q19" s="90">
        <f t="shared" si="4"/>
        <v>0.9580351333767079</v>
      </c>
      <c r="R19" s="106">
        <f t="shared" si="5"/>
        <v>0.9580351333767079</v>
      </c>
      <c r="S19" s="164">
        <v>230</v>
      </c>
      <c r="T19" s="123">
        <v>459</v>
      </c>
      <c r="U19" s="123">
        <v>2108</v>
      </c>
      <c r="V19" s="124">
        <v>1854</v>
      </c>
      <c r="W19" s="125">
        <f t="shared" si="1"/>
        <v>0.8795066413662239</v>
      </c>
      <c r="X19" s="151">
        <v>270</v>
      </c>
      <c r="Y19" s="137">
        <v>426</v>
      </c>
      <c r="Z19" s="137">
        <v>1996</v>
      </c>
      <c r="AA19" s="165">
        <v>1878</v>
      </c>
      <c r="AB19" s="125">
        <f t="shared" si="6"/>
        <v>0.9408817635270541</v>
      </c>
      <c r="AC19" s="132">
        <f t="shared" si="2"/>
        <v>1.0129449838187703</v>
      </c>
      <c r="AD19" s="116" t="s">
        <v>46</v>
      </c>
    </row>
    <row r="20" spans="1:32" ht="12.75" customHeight="1">
      <c r="A20" s="19" t="s">
        <v>132</v>
      </c>
      <c r="B20" s="20" t="s">
        <v>70</v>
      </c>
      <c r="C20" s="20"/>
      <c r="D20" s="21" t="s">
        <v>83</v>
      </c>
      <c r="E20" s="108">
        <v>4466</v>
      </c>
      <c r="F20" s="1">
        <v>16</v>
      </c>
      <c r="G20" s="1">
        <v>40</v>
      </c>
      <c r="H20" s="109">
        <f>E20+F20+G20/2</f>
        <v>4502</v>
      </c>
      <c r="I20" s="74">
        <v>3783</v>
      </c>
      <c r="J20" s="84">
        <f t="shared" si="0"/>
        <v>0.8402932030208796</v>
      </c>
      <c r="K20">
        <v>836</v>
      </c>
      <c r="M20" s="95">
        <v>4430</v>
      </c>
      <c r="N20" s="87">
        <f t="shared" si="3"/>
        <v>0.9919390953873712</v>
      </c>
      <c r="O20" s="92">
        <v>3763</v>
      </c>
      <c r="P20" s="52">
        <v>4430</v>
      </c>
      <c r="Q20" s="90">
        <f t="shared" si="4"/>
        <v>0.8494356659142213</v>
      </c>
      <c r="R20" s="106">
        <f t="shared" si="5"/>
        <v>1</v>
      </c>
      <c r="S20" s="164">
        <v>688.5</v>
      </c>
      <c r="T20" s="48">
        <v>0</v>
      </c>
      <c r="U20" s="123">
        <v>3857</v>
      </c>
      <c r="V20" s="123">
        <v>3512.75</v>
      </c>
      <c r="W20" s="125">
        <f t="shared" si="1"/>
        <v>0.9107466943220119</v>
      </c>
      <c r="X20" s="151">
        <v>697</v>
      </c>
      <c r="Y20" s="137">
        <v>0</v>
      </c>
      <c r="Z20" s="146">
        <v>3862</v>
      </c>
      <c r="AA20" s="166">
        <v>3862</v>
      </c>
      <c r="AB20" s="125">
        <f t="shared" si="6"/>
        <v>1</v>
      </c>
      <c r="AC20" s="132">
        <f t="shared" si="2"/>
        <v>1.0994235285744787</v>
      </c>
      <c r="AD20" s="116" t="s">
        <v>132</v>
      </c>
      <c r="AF20" s="129"/>
    </row>
    <row r="21" spans="1:30" ht="12.75" customHeight="1">
      <c r="A21" s="19" t="s">
        <v>133</v>
      </c>
      <c r="B21" s="20" t="s">
        <v>70</v>
      </c>
      <c r="C21" s="20" t="s">
        <v>84</v>
      </c>
      <c r="D21" s="25" t="s">
        <v>85</v>
      </c>
      <c r="E21" s="108">
        <v>1010</v>
      </c>
      <c r="F21" s="1">
        <v>0</v>
      </c>
      <c r="G21" s="1">
        <v>0</v>
      </c>
      <c r="H21" s="109">
        <f>E21+F21+G21/2</f>
        <v>1010</v>
      </c>
      <c r="I21" s="74">
        <v>760</v>
      </c>
      <c r="J21" s="84">
        <f t="shared" si="0"/>
        <v>0.7524752475247525</v>
      </c>
      <c r="K21">
        <v>470</v>
      </c>
      <c r="M21" s="95">
        <v>1054</v>
      </c>
      <c r="N21" s="87">
        <f t="shared" si="3"/>
        <v>1.0435643564356436</v>
      </c>
      <c r="O21" s="92">
        <v>759</v>
      </c>
      <c r="P21" s="52">
        <v>1009</v>
      </c>
      <c r="Q21" s="90">
        <f t="shared" si="4"/>
        <v>0.7201138519924098</v>
      </c>
      <c r="R21" s="106">
        <f t="shared" si="5"/>
        <v>0.9573055028462998</v>
      </c>
      <c r="S21" s="128">
        <v>381</v>
      </c>
      <c r="T21" s="127">
        <v>0</v>
      </c>
      <c r="U21" s="127">
        <v>759.27</v>
      </c>
      <c r="V21" s="127">
        <v>727.45</v>
      </c>
      <c r="W21" s="125">
        <f t="shared" si="1"/>
        <v>0.9580913245617502</v>
      </c>
      <c r="X21" s="150">
        <v>409</v>
      </c>
      <c r="Y21" s="136">
        <v>0</v>
      </c>
      <c r="Z21" s="136">
        <v>742</v>
      </c>
      <c r="AA21" s="165">
        <v>742</v>
      </c>
      <c r="AB21" s="125">
        <f t="shared" si="6"/>
        <v>1</v>
      </c>
      <c r="AC21" s="132">
        <f t="shared" si="2"/>
        <v>1.0200013746649255</v>
      </c>
      <c r="AD21" s="116" t="s">
        <v>133</v>
      </c>
    </row>
    <row r="22" spans="1:30" ht="12.75" customHeight="1">
      <c r="A22" s="19" t="s">
        <v>134</v>
      </c>
      <c r="B22" s="20" t="s">
        <v>70</v>
      </c>
      <c r="C22" s="20"/>
      <c r="D22" s="21" t="s">
        <v>86</v>
      </c>
      <c r="E22" s="108">
        <v>4695</v>
      </c>
      <c r="F22" s="1">
        <v>454</v>
      </c>
      <c r="G22" s="1">
        <v>404</v>
      </c>
      <c r="H22" s="109">
        <f>E22+F22+G22/2</f>
        <v>5351</v>
      </c>
      <c r="I22" s="74">
        <v>3669</v>
      </c>
      <c r="J22" s="84">
        <f t="shared" si="0"/>
        <v>0.6856662306111008</v>
      </c>
      <c r="K22">
        <v>1123</v>
      </c>
      <c r="M22" s="95">
        <v>4987</v>
      </c>
      <c r="N22" s="87">
        <f t="shared" si="3"/>
        <v>1.0621938232161874</v>
      </c>
      <c r="O22" s="92">
        <v>3522</v>
      </c>
      <c r="P22" s="52">
        <v>4720</v>
      </c>
      <c r="Q22" s="90">
        <f t="shared" si="4"/>
        <v>0.7062362141568077</v>
      </c>
      <c r="R22" s="106">
        <f t="shared" si="5"/>
        <v>0.946460798074995</v>
      </c>
      <c r="S22" s="128">
        <v>915.32</v>
      </c>
      <c r="T22" s="127">
        <v>0</v>
      </c>
      <c r="U22" s="48">
        <v>3299.56</v>
      </c>
      <c r="V22" s="127">
        <v>2998.56</v>
      </c>
      <c r="W22" s="125">
        <f t="shared" si="1"/>
        <v>0.9087757155499521</v>
      </c>
      <c r="X22" s="150">
        <v>1024</v>
      </c>
      <c r="Y22" s="136">
        <v>0</v>
      </c>
      <c r="Z22" s="136">
        <v>3454</v>
      </c>
      <c r="AA22" s="165">
        <v>3087</v>
      </c>
      <c r="AB22" s="125">
        <f t="shared" si="6"/>
        <v>0.8937463810075275</v>
      </c>
      <c r="AC22" s="132">
        <f t="shared" si="2"/>
        <v>1.029494157195454</v>
      </c>
      <c r="AD22" s="116" t="s">
        <v>134</v>
      </c>
    </row>
    <row r="23" spans="1:30" ht="12.75" customHeight="1">
      <c r="A23" s="19" t="s">
        <v>135</v>
      </c>
      <c r="B23" s="20" t="s">
        <v>70</v>
      </c>
      <c r="C23" s="20" t="s">
        <v>84</v>
      </c>
      <c r="D23" s="21" t="s">
        <v>87</v>
      </c>
      <c r="E23" s="108">
        <v>1214</v>
      </c>
      <c r="F23" s="1">
        <v>48</v>
      </c>
      <c r="G23" s="1">
        <v>65</v>
      </c>
      <c r="H23" s="109">
        <f>E23+F23+G23/2</f>
        <v>1294.5</v>
      </c>
      <c r="I23" s="74">
        <v>964</v>
      </c>
      <c r="J23" s="84">
        <f t="shared" si="0"/>
        <v>0.7446890691386636</v>
      </c>
      <c r="K23">
        <v>643</v>
      </c>
      <c r="M23" s="95">
        <v>1298</v>
      </c>
      <c r="N23" s="87">
        <f t="shared" si="3"/>
        <v>1.0691927512355848</v>
      </c>
      <c r="O23" s="92">
        <v>1006</v>
      </c>
      <c r="P23" s="52">
        <v>1256</v>
      </c>
      <c r="Q23" s="90">
        <f t="shared" si="4"/>
        <v>0.7750385208012327</v>
      </c>
      <c r="R23" s="106">
        <f t="shared" si="5"/>
        <v>0.9676425269645609</v>
      </c>
      <c r="S23" s="164">
        <v>513</v>
      </c>
      <c r="T23" s="127">
        <v>0</v>
      </c>
      <c r="U23" s="123">
        <v>971.5</v>
      </c>
      <c r="V23" s="123">
        <v>958.5</v>
      </c>
      <c r="W23" s="125">
        <f t="shared" si="1"/>
        <v>0.9866186309830159</v>
      </c>
      <c r="X23" s="150">
        <v>553</v>
      </c>
      <c r="Y23" s="136">
        <v>0</v>
      </c>
      <c r="Z23" s="136">
        <v>1022</v>
      </c>
      <c r="AA23" s="165">
        <v>979</v>
      </c>
      <c r="AB23" s="125">
        <f t="shared" si="6"/>
        <v>0.9579256360078278</v>
      </c>
      <c r="AC23" s="132">
        <f t="shared" si="2"/>
        <v>1.0213875847678664</v>
      </c>
      <c r="AD23" s="116" t="s">
        <v>135</v>
      </c>
    </row>
    <row r="24" spans="1:34" ht="12.75" customHeight="1">
      <c r="A24" s="19" t="s">
        <v>136</v>
      </c>
      <c r="B24" s="20" t="s">
        <v>70</v>
      </c>
      <c r="C24" s="20"/>
      <c r="D24" s="21" t="s">
        <v>88</v>
      </c>
      <c r="E24" s="108">
        <v>620</v>
      </c>
      <c r="F24" s="1">
        <v>336</v>
      </c>
      <c r="G24" s="1">
        <v>348</v>
      </c>
      <c r="H24" s="109">
        <f>E24+F24+G24/2</f>
        <v>1130</v>
      </c>
      <c r="I24" s="74">
        <v>476</v>
      </c>
      <c r="J24" s="84">
        <f t="shared" si="0"/>
        <v>0.42123893805309737</v>
      </c>
      <c r="K24">
        <v>0</v>
      </c>
      <c r="M24" s="95">
        <v>798</v>
      </c>
      <c r="N24" s="87">
        <f t="shared" si="3"/>
        <v>1.2870967741935484</v>
      </c>
      <c r="O24" s="92">
        <v>0</v>
      </c>
      <c r="P24" s="52">
        <v>0</v>
      </c>
      <c r="Q24" s="90">
        <f t="shared" si="4"/>
        <v>0</v>
      </c>
      <c r="R24" s="106">
        <f t="shared" si="5"/>
        <v>0</v>
      </c>
      <c r="S24" s="162">
        <v>0</v>
      </c>
      <c r="T24" s="127">
        <v>0</v>
      </c>
      <c r="U24" s="123">
        <v>525</v>
      </c>
      <c r="V24" s="123">
        <v>15</v>
      </c>
      <c r="W24" s="125">
        <f t="shared" si="1"/>
        <v>0.02857142857142857</v>
      </c>
      <c r="X24" s="152">
        <v>0</v>
      </c>
      <c r="Y24" s="142">
        <v>0</v>
      </c>
      <c r="Z24" s="142">
        <v>528</v>
      </c>
      <c r="AA24" s="166">
        <v>18</v>
      </c>
      <c r="AB24" s="143">
        <f t="shared" si="6"/>
        <v>0.03409090909090909</v>
      </c>
      <c r="AC24" s="143">
        <f t="shared" si="2"/>
        <v>1.2</v>
      </c>
      <c r="AD24" s="116" t="s">
        <v>136</v>
      </c>
      <c r="AF24" s="109"/>
      <c r="AG24" s="129"/>
      <c r="AH24" s="129"/>
    </row>
    <row r="25" spans="1:34" ht="12.75" customHeight="1">
      <c r="A25" s="36" t="s">
        <v>137</v>
      </c>
      <c r="B25" s="20" t="s">
        <v>70</v>
      </c>
      <c r="C25" s="20"/>
      <c r="D25" s="21" t="s">
        <v>89</v>
      </c>
      <c r="E25" s="108">
        <v>1457</v>
      </c>
      <c r="F25" s="1">
        <v>0</v>
      </c>
      <c r="G25" s="1">
        <v>0</v>
      </c>
      <c r="H25" s="109">
        <f aca="true" t="shared" si="8" ref="H25:H56">E25+F25+G25/2</f>
        <v>1457</v>
      </c>
      <c r="I25" s="74">
        <v>507</v>
      </c>
      <c r="J25" s="84">
        <f t="shared" si="0"/>
        <v>0.34797529169526425</v>
      </c>
      <c r="K25">
        <v>93</v>
      </c>
      <c r="M25" s="95">
        <v>1279</v>
      </c>
      <c r="N25" s="87">
        <f t="shared" si="3"/>
        <v>0.8778311599176389</v>
      </c>
      <c r="O25" s="92">
        <v>447</v>
      </c>
      <c r="P25" s="52">
        <v>1247</v>
      </c>
      <c r="Q25" s="90">
        <f t="shared" si="4"/>
        <v>0.3494917904612979</v>
      </c>
      <c r="R25" s="106">
        <f t="shared" si="5"/>
        <v>0.9749804534792806</v>
      </c>
      <c r="S25" s="128">
        <v>65.1</v>
      </c>
      <c r="T25" s="127">
        <v>0</v>
      </c>
      <c r="U25" s="127">
        <v>202.55</v>
      </c>
      <c r="V25" s="127">
        <v>170.55</v>
      </c>
      <c r="W25" s="125">
        <f t="shared" si="1"/>
        <v>0.8420143174524809</v>
      </c>
      <c r="X25" s="153">
        <v>33</v>
      </c>
      <c r="Y25" s="139">
        <v>0</v>
      </c>
      <c r="Z25" s="139">
        <v>165</v>
      </c>
      <c r="AA25" s="165">
        <v>149</v>
      </c>
      <c r="AB25" s="125">
        <f t="shared" si="6"/>
        <v>0.9030303030303031</v>
      </c>
      <c r="AC25" s="143">
        <f t="shared" si="2"/>
        <v>0.873644092641454</v>
      </c>
      <c r="AD25" s="116" t="s">
        <v>137</v>
      </c>
      <c r="AF25" s="129"/>
      <c r="AG25" s="129"/>
      <c r="AH25" s="129"/>
    </row>
    <row r="26" spans="1:33" ht="12.75" customHeight="1">
      <c r="A26" s="19" t="s">
        <v>118</v>
      </c>
      <c r="B26" s="20" t="s">
        <v>70</v>
      </c>
      <c r="C26" s="20" t="s">
        <v>84</v>
      </c>
      <c r="D26" s="21" t="s">
        <v>90</v>
      </c>
      <c r="E26" s="108">
        <v>4624</v>
      </c>
      <c r="F26" s="1">
        <v>248</v>
      </c>
      <c r="G26" s="1">
        <v>170</v>
      </c>
      <c r="H26" s="109">
        <f t="shared" si="8"/>
        <v>4957</v>
      </c>
      <c r="I26" s="74">
        <v>4309</v>
      </c>
      <c r="J26" s="84">
        <f t="shared" si="0"/>
        <v>0.8692757716360702</v>
      </c>
      <c r="K26">
        <v>1223</v>
      </c>
      <c r="M26" s="95">
        <v>4730</v>
      </c>
      <c r="N26" s="87">
        <f t="shared" si="3"/>
        <v>1.022923875432526</v>
      </c>
      <c r="O26" s="92">
        <v>4052</v>
      </c>
      <c r="P26" s="52">
        <v>4296</v>
      </c>
      <c r="Q26" s="90">
        <f t="shared" si="4"/>
        <v>0.8566596194503171</v>
      </c>
      <c r="R26" s="106">
        <f t="shared" si="5"/>
        <v>0.908245243128964</v>
      </c>
      <c r="S26" s="164">
        <v>1230.32</v>
      </c>
      <c r="T26" s="127">
        <v>0</v>
      </c>
      <c r="U26" s="127">
        <v>4453.24</v>
      </c>
      <c r="V26" s="127">
        <v>4127.44</v>
      </c>
      <c r="W26" s="125">
        <f t="shared" si="1"/>
        <v>0.9268397840673307</v>
      </c>
      <c r="X26" s="153">
        <v>1111</v>
      </c>
      <c r="Y26" s="139">
        <v>0</v>
      </c>
      <c r="Z26" s="139">
        <v>4398</v>
      </c>
      <c r="AA26" s="165">
        <v>4000</v>
      </c>
      <c r="AB26" s="143">
        <f t="shared" si="6"/>
        <v>0.9095043201455207</v>
      </c>
      <c r="AC26" s="143">
        <f t="shared" si="2"/>
        <v>0.9691237183338826</v>
      </c>
      <c r="AD26" s="116" t="s">
        <v>118</v>
      </c>
      <c r="AF26" s="129"/>
      <c r="AG26" s="129"/>
    </row>
    <row r="27" spans="1:32" ht="12.75" customHeight="1">
      <c r="A27" s="26" t="s">
        <v>119</v>
      </c>
      <c r="B27" s="27" t="s">
        <v>91</v>
      </c>
      <c r="C27" s="27" t="s">
        <v>71</v>
      </c>
      <c r="D27" s="28" t="s">
        <v>92</v>
      </c>
      <c r="E27" s="108">
        <v>3259</v>
      </c>
      <c r="F27" s="1">
        <v>0</v>
      </c>
      <c r="G27" s="1">
        <v>0</v>
      </c>
      <c r="H27" s="109">
        <f t="shared" si="8"/>
        <v>3259</v>
      </c>
      <c r="I27" s="74">
        <v>902</v>
      </c>
      <c r="J27" s="84">
        <f t="shared" si="0"/>
        <v>0.2767720159558147</v>
      </c>
      <c r="K27">
        <v>146</v>
      </c>
      <c r="M27" s="95">
        <v>3276</v>
      </c>
      <c r="N27" s="87">
        <f t="shared" si="3"/>
        <v>1.0052163240257748</v>
      </c>
      <c r="O27" s="92">
        <v>828</v>
      </c>
      <c r="P27" s="52">
        <v>3276</v>
      </c>
      <c r="Q27" s="90">
        <f t="shared" si="4"/>
        <v>0.25274725274725274</v>
      </c>
      <c r="R27" s="106">
        <f t="shared" si="5"/>
        <v>1</v>
      </c>
      <c r="S27" s="164">
        <v>144.2</v>
      </c>
      <c r="T27" s="127">
        <v>82.2</v>
      </c>
      <c r="U27" s="127">
        <v>923.6</v>
      </c>
      <c r="V27" s="127">
        <v>923.6</v>
      </c>
      <c r="W27" s="125">
        <f t="shared" si="1"/>
        <v>1</v>
      </c>
      <c r="X27" s="154">
        <v>109</v>
      </c>
      <c r="Y27" s="140">
        <v>34</v>
      </c>
      <c r="Z27" s="141">
        <v>828</v>
      </c>
      <c r="AA27" s="166">
        <v>828</v>
      </c>
      <c r="AB27" s="125">
        <f t="shared" si="6"/>
        <v>1</v>
      </c>
      <c r="AC27" s="132">
        <f t="shared" si="2"/>
        <v>0.8964919878735383</v>
      </c>
      <c r="AD27" s="116" t="s">
        <v>119</v>
      </c>
      <c r="AF27" s="147"/>
    </row>
    <row r="28" spans="1:32" ht="12.75" customHeight="1">
      <c r="A28" s="26" t="s">
        <v>93</v>
      </c>
      <c r="B28" s="27" t="s">
        <v>91</v>
      </c>
      <c r="C28" s="27" t="s">
        <v>94</v>
      </c>
      <c r="D28" s="29" t="s">
        <v>95</v>
      </c>
      <c r="E28" s="108">
        <v>3769</v>
      </c>
      <c r="F28" s="1">
        <v>0</v>
      </c>
      <c r="G28" s="1">
        <v>0</v>
      </c>
      <c r="H28" s="109">
        <f t="shared" si="8"/>
        <v>3769</v>
      </c>
      <c r="I28" s="74">
        <v>848</v>
      </c>
      <c r="J28" s="84">
        <f t="shared" si="0"/>
        <v>0.2249933669408331</v>
      </c>
      <c r="K28">
        <v>54</v>
      </c>
      <c r="M28" s="95">
        <v>3796</v>
      </c>
      <c r="N28" s="87">
        <f t="shared" si="3"/>
        <v>1.0071637039002388</v>
      </c>
      <c r="O28" s="92">
        <v>848</v>
      </c>
      <c r="P28" s="52">
        <v>3796</v>
      </c>
      <c r="Q28" s="90">
        <f t="shared" si="4"/>
        <v>0.22339304531085352</v>
      </c>
      <c r="R28" s="106">
        <f t="shared" si="5"/>
        <v>1</v>
      </c>
      <c r="S28" s="128">
        <v>54.98</v>
      </c>
      <c r="T28" s="127">
        <v>0</v>
      </c>
      <c r="U28" s="128">
        <v>760.68</v>
      </c>
      <c r="V28" s="130">
        <v>760.68</v>
      </c>
      <c r="W28" s="125">
        <f t="shared" si="1"/>
        <v>1</v>
      </c>
      <c r="X28" s="153">
        <v>55</v>
      </c>
      <c r="Y28" s="139">
        <v>0</v>
      </c>
      <c r="Z28" s="139">
        <v>761</v>
      </c>
      <c r="AA28" s="165">
        <v>761</v>
      </c>
      <c r="AB28" s="143">
        <f t="shared" si="6"/>
        <v>1</v>
      </c>
      <c r="AC28" s="143">
        <f t="shared" si="2"/>
        <v>1.000420676237051</v>
      </c>
      <c r="AD28" s="115" t="s">
        <v>93</v>
      </c>
      <c r="AF28" s="109"/>
    </row>
    <row r="29" spans="1:32" ht="12.75" customHeight="1">
      <c r="A29" s="30" t="s">
        <v>120</v>
      </c>
      <c r="B29" s="31" t="s">
        <v>96</v>
      </c>
      <c r="C29" s="31" t="s">
        <v>94</v>
      </c>
      <c r="D29" s="32" t="s">
        <v>97</v>
      </c>
      <c r="E29" s="108">
        <v>2712</v>
      </c>
      <c r="F29" s="1">
        <v>0</v>
      </c>
      <c r="G29" s="1">
        <v>0</v>
      </c>
      <c r="H29" s="109">
        <f t="shared" si="8"/>
        <v>2712</v>
      </c>
      <c r="I29" s="74">
        <v>712</v>
      </c>
      <c r="J29" s="84">
        <f t="shared" si="0"/>
        <v>0.26253687315634217</v>
      </c>
      <c r="K29">
        <v>264</v>
      </c>
      <c r="M29" s="95">
        <v>2707</v>
      </c>
      <c r="N29" s="87">
        <f t="shared" si="3"/>
        <v>0.9981563421828908</v>
      </c>
      <c r="O29" s="92">
        <v>682</v>
      </c>
      <c r="P29" s="52">
        <v>2682</v>
      </c>
      <c r="Q29" s="90">
        <f t="shared" si="4"/>
        <v>0.2519394163280384</v>
      </c>
      <c r="R29" s="106">
        <f t="shared" si="5"/>
        <v>0.990764684152198</v>
      </c>
      <c r="S29" s="164">
        <v>225.5</v>
      </c>
      <c r="T29" s="48">
        <v>0</v>
      </c>
      <c r="U29" s="123">
        <v>672.75</v>
      </c>
      <c r="V29" s="124">
        <v>662.75</v>
      </c>
      <c r="W29" s="125">
        <f aca="true" t="shared" si="9" ref="W29:W73">V29/U29</f>
        <v>0.9851356373095503</v>
      </c>
      <c r="X29" s="154">
        <v>0</v>
      </c>
      <c r="Y29" s="140">
        <v>0</v>
      </c>
      <c r="Z29" s="140">
        <v>545</v>
      </c>
      <c r="AA29" s="165">
        <v>540</v>
      </c>
      <c r="AB29" s="143">
        <f t="shared" si="6"/>
        <v>0.9908256880733946</v>
      </c>
      <c r="AC29" s="143">
        <f t="shared" si="2"/>
        <v>0.8147868728781592</v>
      </c>
      <c r="AD29" s="116" t="s">
        <v>120</v>
      </c>
      <c r="AF29" s="109"/>
    </row>
    <row r="30" spans="1:32" ht="12.75" customHeight="1">
      <c r="A30" s="30" t="s">
        <v>121</v>
      </c>
      <c r="B30" s="31" t="s">
        <v>96</v>
      </c>
      <c r="C30" s="31" t="s">
        <v>94</v>
      </c>
      <c r="D30" s="32" t="s">
        <v>98</v>
      </c>
      <c r="E30" s="108">
        <v>6525</v>
      </c>
      <c r="F30" s="1">
        <v>0</v>
      </c>
      <c r="G30" s="1">
        <v>0</v>
      </c>
      <c r="H30" s="109">
        <f t="shared" si="8"/>
        <v>6525</v>
      </c>
      <c r="I30" s="74">
        <v>1736</v>
      </c>
      <c r="J30" s="84">
        <f t="shared" si="0"/>
        <v>0.2660536398467433</v>
      </c>
      <c r="K30">
        <v>31.12</v>
      </c>
      <c r="M30" s="95">
        <v>7345</v>
      </c>
      <c r="N30" s="87">
        <f t="shared" si="3"/>
        <v>1.125670498084291</v>
      </c>
      <c r="O30" s="92">
        <v>1696</v>
      </c>
      <c r="P30" s="52">
        <v>6925</v>
      </c>
      <c r="Q30" s="90">
        <f t="shared" si="4"/>
        <v>0.23090537780803266</v>
      </c>
      <c r="R30" s="106">
        <f t="shared" si="5"/>
        <v>0.9428182437031994</v>
      </c>
      <c r="S30" s="162">
        <v>37.46</v>
      </c>
      <c r="T30" s="127">
        <v>0</v>
      </c>
      <c r="U30" s="123">
        <v>998.84</v>
      </c>
      <c r="V30" s="123">
        <v>948.84</v>
      </c>
      <c r="W30" s="125">
        <f t="shared" si="9"/>
        <v>0.9499419326418646</v>
      </c>
      <c r="X30" s="154"/>
      <c r="Y30" s="140">
        <v>0</v>
      </c>
      <c r="Z30" s="140">
        <v>982</v>
      </c>
      <c r="AA30" s="165">
        <v>942</v>
      </c>
      <c r="AB30" s="125">
        <f t="shared" si="6"/>
        <v>0.9592668024439919</v>
      </c>
      <c r="AC30" s="132">
        <f t="shared" si="2"/>
        <v>0.992791197672948</v>
      </c>
      <c r="AD30" s="116" t="s">
        <v>121</v>
      </c>
      <c r="AF30" s="67"/>
    </row>
    <row r="31" spans="1:32" ht="12.75" customHeight="1">
      <c r="A31" s="30" t="s">
        <v>122</v>
      </c>
      <c r="B31" s="31" t="s">
        <v>96</v>
      </c>
      <c r="C31" s="31" t="s">
        <v>71</v>
      </c>
      <c r="D31" s="32" t="s">
        <v>99</v>
      </c>
      <c r="E31" s="108">
        <v>638</v>
      </c>
      <c r="F31" s="1"/>
      <c r="G31" s="1"/>
      <c r="H31" s="109">
        <f t="shared" si="8"/>
        <v>638</v>
      </c>
      <c r="I31" s="74">
        <v>268</v>
      </c>
      <c r="J31" s="84">
        <f t="shared" si="0"/>
        <v>0.4200626959247649</v>
      </c>
      <c r="K31">
        <v>100.2</v>
      </c>
      <c r="M31" s="95">
        <v>630</v>
      </c>
      <c r="N31" s="87">
        <f t="shared" si="3"/>
        <v>0.987460815047022</v>
      </c>
      <c r="O31" s="92">
        <v>260</v>
      </c>
      <c r="P31" s="52">
        <v>630</v>
      </c>
      <c r="Q31" s="90">
        <f t="shared" si="4"/>
        <v>0.4126984126984127</v>
      </c>
      <c r="R31" s="106">
        <f t="shared" si="5"/>
        <v>1</v>
      </c>
      <c r="S31" s="162">
        <v>104.4</v>
      </c>
      <c r="T31" s="127">
        <v>0</v>
      </c>
      <c r="U31" s="48">
        <v>256.2</v>
      </c>
      <c r="V31" s="48">
        <v>256.2</v>
      </c>
      <c r="W31" s="125">
        <f t="shared" si="9"/>
        <v>1</v>
      </c>
      <c r="X31" s="153">
        <v>93</v>
      </c>
      <c r="Y31" s="139">
        <v>0</v>
      </c>
      <c r="Z31" s="144">
        <v>251</v>
      </c>
      <c r="AA31" s="166">
        <v>251</v>
      </c>
      <c r="AB31" s="143">
        <f t="shared" si="6"/>
        <v>1</v>
      </c>
      <c r="AC31" s="143">
        <f t="shared" si="2"/>
        <v>0.9797033567525372</v>
      </c>
      <c r="AD31" s="116" t="s">
        <v>122</v>
      </c>
      <c r="AF31" s="129"/>
    </row>
    <row r="32" spans="1:32" ht="12.75" customHeight="1">
      <c r="A32" s="30" t="s">
        <v>123</v>
      </c>
      <c r="B32" s="31" t="s">
        <v>96</v>
      </c>
      <c r="C32" s="31" t="s">
        <v>94</v>
      </c>
      <c r="D32" s="32" t="s">
        <v>100</v>
      </c>
      <c r="E32" s="108">
        <v>3413</v>
      </c>
      <c r="F32" s="1">
        <v>0</v>
      </c>
      <c r="G32" s="1">
        <v>0</v>
      </c>
      <c r="H32" s="109">
        <f t="shared" si="8"/>
        <v>3413</v>
      </c>
      <c r="I32" s="74">
        <v>1373</v>
      </c>
      <c r="J32" s="84">
        <f t="shared" si="0"/>
        <v>0.4022853794315851</v>
      </c>
      <c r="M32" s="95">
        <v>1500</v>
      </c>
      <c r="N32" s="87">
        <f t="shared" si="3"/>
        <v>0.4394960445355992</v>
      </c>
      <c r="O32" s="92">
        <v>0</v>
      </c>
      <c r="P32" s="52">
        <v>0</v>
      </c>
      <c r="Q32" s="90">
        <f t="shared" si="4"/>
        <v>0</v>
      </c>
      <c r="R32" s="106">
        <f t="shared" si="5"/>
        <v>0</v>
      </c>
      <c r="S32" s="128">
        <v>0</v>
      </c>
      <c r="T32" s="127">
        <v>0</v>
      </c>
      <c r="U32" s="123">
        <v>1426</v>
      </c>
      <c r="V32" s="123">
        <v>406</v>
      </c>
      <c r="W32" s="125">
        <f t="shared" si="9"/>
        <v>0.2847124824684432</v>
      </c>
      <c r="X32" s="154">
        <v>0</v>
      </c>
      <c r="Y32" s="140">
        <v>0</v>
      </c>
      <c r="Z32" s="140">
        <v>1426</v>
      </c>
      <c r="AA32" s="165">
        <v>406</v>
      </c>
      <c r="AB32" s="125">
        <f t="shared" si="6"/>
        <v>0.2847124824684432</v>
      </c>
      <c r="AC32" s="132">
        <f t="shared" si="2"/>
        <v>1</v>
      </c>
      <c r="AD32" s="116" t="s">
        <v>123</v>
      </c>
      <c r="AF32" s="109"/>
    </row>
    <row r="33" spans="1:30" ht="12.75" customHeight="1">
      <c r="A33" s="30" t="s">
        <v>124</v>
      </c>
      <c r="B33" s="31" t="s">
        <v>96</v>
      </c>
      <c r="C33" s="31" t="s">
        <v>101</v>
      </c>
      <c r="D33" s="32" t="s">
        <v>102</v>
      </c>
      <c r="E33" s="108">
        <v>6720</v>
      </c>
      <c r="F33" s="1">
        <v>0</v>
      </c>
      <c r="G33" s="1">
        <v>0</v>
      </c>
      <c r="H33" s="109">
        <f t="shared" si="8"/>
        <v>6720</v>
      </c>
      <c r="I33" s="74">
        <v>1020</v>
      </c>
      <c r="J33" s="84">
        <f t="shared" si="0"/>
        <v>0.15178571428571427</v>
      </c>
      <c r="M33" s="95">
        <v>6705</v>
      </c>
      <c r="N33" s="87">
        <f t="shared" si="3"/>
        <v>0.9977678571428571</v>
      </c>
      <c r="O33" s="92">
        <v>950</v>
      </c>
      <c r="P33" s="52">
        <v>6650</v>
      </c>
      <c r="Q33" s="90">
        <f t="shared" si="4"/>
        <v>0.14168530947054436</v>
      </c>
      <c r="R33" s="106">
        <f t="shared" si="5"/>
        <v>0.9917971662938105</v>
      </c>
      <c r="S33" s="162">
        <v>0</v>
      </c>
      <c r="T33" s="127">
        <v>0</v>
      </c>
      <c r="U33" s="123">
        <v>1000</v>
      </c>
      <c r="V33" s="123">
        <v>950</v>
      </c>
      <c r="W33" s="125">
        <f t="shared" si="9"/>
        <v>0.95</v>
      </c>
      <c r="X33" s="153">
        <v>0</v>
      </c>
      <c r="Y33" s="139">
        <v>0</v>
      </c>
      <c r="Z33" s="139">
        <v>980</v>
      </c>
      <c r="AA33" s="165">
        <v>950</v>
      </c>
      <c r="AB33" s="143">
        <f t="shared" si="6"/>
        <v>0.9693877551020408</v>
      </c>
      <c r="AC33" s="143">
        <f t="shared" si="2"/>
        <v>1</v>
      </c>
      <c r="AD33" s="116" t="s">
        <v>124</v>
      </c>
    </row>
    <row r="34" spans="1:30" ht="12.75" customHeight="1">
      <c r="A34" s="26" t="s">
        <v>125</v>
      </c>
      <c r="B34" s="27" t="s">
        <v>91</v>
      </c>
      <c r="C34" s="27" t="s">
        <v>94</v>
      </c>
      <c r="D34" s="29" t="s">
        <v>170</v>
      </c>
      <c r="E34" s="107">
        <v>2161</v>
      </c>
      <c r="F34">
        <v>0</v>
      </c>
      <c r="G34">
        <v>0</v>
      </c>
      <c r="H34" s="109">
        <f t="shared" si="8"/>
        <v>2161</v>
      </c>
      <c r="I34" s="74">
        <v>561</v>
      </c>
      <c r="J34" s="84">
        <f aca="true" t="shared" si="10" ref="J34:J65">I34/H34</f>
        <v>0.25960203609440075</v>
      </c>
      <c r="K34">
        <v>151</v>
      </c>
      <c r="M34" s="95">
        <v>2168</v>
      </c>
      <c r="N34" s="87">
        <f t="shared" si="3"/>
        <v>1.003239241092087</v>
      </c>
      <c r="O34" s="92">
        <v>476</v>
      </c>
      <c r="P34" s="52">
        <v>2076</v>
      </c>
      <c r="Q34" s="90">
        <f t="shared" si="4"/>
        <v>0.21955719557195572</v>
      </c>
      <c r="R34" s="106">
        <f t="shared" si="5"/>
        <v>0.9575645756457565</v>
      </c>
      <c r="S34" s="128">
        <v>189</v>
      </c>
      <c r="T34" s="127">
        <v>0</v>
      </c>
      <c r="U34" s="127">
        <v>687.5</v>
      </c>
      <c r="V34" s="127">
        <v>594.5</v>
      </c>
      <c r="W34" s="125">
        <f t="shared" si="9"/>
        <v>0.8647272727272727</v>
      </c>
      <c r="X34" s="155">
        <v>181</v>
      </c>
      <c r="Y34" s="141">
        <v>0</v>
      </c>
      <c r="Z34" s="141">
        <v>684</v>
      </c>
      <c r="AA34" s="166">
        <v>591</v>
      </c>
      <c r="AB34" s="134">
        <f t="shared" si="6"/>
        <v>0.8640350877192983</v>
      </c>
      <c r="AC34" s="134">
        <f t="shared" si="2"/>
        <v>0.9941126997476871</v>
      </c>
      <c r="AD34" s="116" t="s">
        <v>125</v>
      </c>
    </row>
    <row r="35" spans="1:32" ht="12.75" customHeight="1">
      <c r="A35" s="26" t="s">
        <v>51</v>
      </c>
      <c r="B35" s="27" t="s">
        <v>91</v>
      </c>
      <c r="C35" s="27" t="s">
        <v>71</v>
      </c>
      <c r="D35" s="29" t="s">
        <v>103</v>
      </c>
      <c r="E35" s="107">
        <v>374</v>
      </c>
      <c r="F35">
        <v>0</v>
      </c>
      <c r="G35">
        <v>0</v>
      </c>
      <c r="H35" s="109">
        <f t="shared" si="8"/>
        <v>374</v>
      </c>
      <c r="I35" s="74">
        <v>164</v>
      </c>
      <c r="J35" s="84">
        <f t="shared" si="10"/>
        <v>0.4385026737967914</v>
      </c>
      <c r="K35">
        <v>62.8</v>
      </c>
      <c r="M35" s="95">
        <v>366</v>
      </c>
      <c r="N35" s="87">
        <f t="shared" si="3"/>
        <v>0.9786096256684492</v>
      </c>
      <c r="O35" s="92">
        <v>146</v>
      </c>
      <c r="P35" s="52">
        <v>366</v>
      </c>
      <c r="Q35" s="90">
        <f t="shared" si="4"/>
        <v>0.3989071038251366</v>
      </c>
      <c r="R35" s="106">
        <f t="shared" si="5"/>
        <v>1</v>
      </c>
      <c r="S35" s="128">
        <v>58.2</v>
      </c>
      <c r="T35" s="127">
        <v>0</v>
      </c>
      <c r="U35" s="127">
        <v>138.1</v>
      </c>
      <c r="V35" s="127">
        <v>138.1</v>
      </c>
      <c r="W35" s="132">
        <f t="shared" si="9"/>
        <v>1</v>
      </c>
      <c r="X35" s="153">
        <v>58</v>
      </c>
      <c r="Y35" s="139">
        <v>0</v>
      </c>
      <c r="Z35" s="144">
        <v>148</v>
      </c>
      <c r="AA35" s="166">
        <v>148</v>
      </c>
      <c r="AB35" s="125">
        <f t="shared" si="6"/>
        <v>1</v>
      </c>
      <c r="AC35" s="132">
        <f t="shared" si="2"/>
        <v>1.0716871832005794</v>
      </c>
      <c r="AD35" s="116" t="s">
        <v>51</v>
      </c>
      <c r="AF35" s="129"/>
    </row>
    <row r="36" spans="1:30" ht="12.75" customHeight="1">
      <c r="A36" s="33" t="s">
        <v>52</v>
      </c>
      <c r="B36" s="31" t="s">
        <v>104</v>
      </c>
      <c r="C36" s="31" t="s">
        <v>71</v>
      </c>
      <c r="D36" s="34" t="s">
        <v>105</v>
      </c>
      <c r="E36" s="107">
        <v>4628</v>
      </c>
      <c r="F36">
        <v>0</v>
      </c>
      <c r="G36">
        <v>0</v>
      </c>
      <c r="H36" s="109">
        <f t="shared" si="8"/>
        <v>4628</v>
      </c>
      <c r="I36" s="74">
        <v>1540</v>
      </c>
      <c r="J36" s="84">
        <f t="shared" si="10"/>
        <v>0.3327571305099395</v>
      </c>
      <c r="K36">
        <v>100</v>
      </c>
      <c r="L36">
        <v>262</v>
      </c>
      <c r="M36" s="95">
        <v>4843</v>
      </c>
      <c r="N36" s="87">
        <f t="shared" si="3"/>
        <v>1.046456352636128</v>
      </c>
      <c r="O36" s="92">
        <v>1646</v>
      </c>
      <c r="P36" s="52">
        <v>4786</v>
      </c>
      <c r="Q36" s="90">
        <f t="shared" si="4"/>
        <v>0.33987198017757586</v>
      </c>
      <c r="R36" s="106">
        <f t="shared" si="5"/>
        <v>0.9882304356803634</v>
      </c>
      <c r="S36" s="128">
        <v>99</v>
      </c>
      <c r="T36" s="127">
        <v>74</v>
      </c>
      <c r="U36" s="127">
        <v>1415</v>
      </c>
      <c r="V36" s="127">
        <v>1364</v>
      </c>
      <c r="W36" s="125">
        <f t="shared" si="9"/>
        <v>0.9639575971731449</v>
      </c>
      <c r="X36" s="155">
        <v>88</v>
      </c>
      <c r="Y36" s="141">
        <v>68</v>
      </c>
      <c r="Z36" s="141">
        <v>1394</v>
      </c>
      <c r="AA36" s="166">
        <v>1376</v>
      </c>
      <c r="AB36" s="134">
        <f t="shared" si="6"/>
        <v>0.9870875179340028</v>
      </c>
      <c r="AC36" s="134">
        <f t="shared" si="2"/>
        <v>1.0087976539589443</v>
      </c>
      <c r="AD36" s="116" t="s">
        <v>52</v>
      </c>
    </row>
    <row r="37" spans="1:30" ht="12.75" customHeight="1">
      <c r="A37" s="19" t="s">
        <v>53</v>
      </c>
      <c r="B37" s="20" t="s">
        <v>104</v>
      </c>
      <c r="C37" s="20" t="s">
        <v>71</v>
      </c>
      <c r="D37" s="21" t="s">
        <v>106</v>
      </c>
      <c r="E37" s="107">
        <v>4479</v>
      </c>
      <c r="F37">
        <v>0</v>
      </c>
      <c r="G37">
        <v>0</v>
      </c>
      <c r="H37" s="109">
        <f t="shared" si="8"/>
        <v>4479</v>
      </c>
      <c r="I37" s="74">
        <v>2104</v>
      </c>
      <c r="J37" s="84">
        <f t="shared" si="10"/>
        <v>0.4697477115427551</v>
      </c>
      <c r="K37">
        <v>131</v>
      </c>
      <c r="M37" s="95">
        <v>4540</v>
      </c>
      <c r="N37" s="87">
        <f t="shared" si="3"/>
        <v>1.0136191114087967</v>
      </c>
      <c r="O37" s="92">
        <v>1501</v>
      </c>
      <c r="P37" s="52">
        <v>4540</v>
      </c>
      <c r="Q37" s="90">
        <f t="shared" si="4"/>
        <v>0.3306167400881057</v>
      </c>
      <c r="R37" s="106">
        <f t="shared" si="5"/>
        <v>1</v>
      </c>
      <c r="S37" s="128">
        <v>121.5</v>
      </c>
      <c r="T37" s="127">
        <v>49</v>
      </c>
      <c r="U37" s="127">
        <v>1462</v>
      </c>
      <c r="V37" s="127">
        <v>1432</v>
      </c>
      <c r="W37" s="125">
        <f t="shared" si="9"/>
        <v>0.9794801641586868</v>
      </c>
      <c r="X37" s="155">
        <v>110</v>
      </c>
      <c r="Y37" s="141">
        <v>49</v>
      </c>
      <c r="Z37" s="141">
        <v>1559</v>
      </c>
      <c r="AA37" s="166">
        <v>1409</v>
      </c>
      <c r="AB37" s="134">
        <f t="shared" si="6"/>
        <v>0.9037844772289929</v>
      </c>
      <c r="AC37" s="134">
        <f aca="true" t="shared" si="11" ref="AC37:AC73">AA37/V37</f>
        <v>0.9839385474860335</v>
      </c>
      <c r="AD37" s="116" t="s">
        <v>53</v>
      </c>
    </row>
    <row r="38" spans="1:30" ht="12.75" customHeight="1">
      <c r="A38" s="19" t="s">
        <v>39</v>
      </c>
      <c r="B38" s="31" t="s">
        <v>104</v>
      </c>
      <c r="C38" s="31" t="s">
        <v>71</v>
      </c>
      <c r="D38" s="21" t="s">
        <v>107</v>
      </c>
      <c r="E38" s="107">
        <v>7617</v>
      </c>
      <c r="F38">
        <v>0</v>
      </c>
      <c r="G38">
        <v>0</v>
      </c>
      <c r="H38" s="109">
        <f t="shared" si="8"/>
        <v>7617</v>
      </c>
      <c r="I38" s="74">
        <v>2638</v>
      </c>
      <c r="J38" s="84">
        <f t="shared" si="10"/>
        <v>0.346330576342392</v>
      </c>
      <c r="K38">
        <v>264</v>
      </c>
      <c r="L38">
        <v>55</v>
      </c>
      <c r="M38" s="95">
        <v>8230</v>
      </c>
      <c r="N38" s="87">
        <f t="shared" si="3"/>
        <v>1.0804778784298281</v>
      </c>
      <c r="O38" s="92">
        <v>2436</v>
      </c>
      <c r="P38" s="52">
        <v>8026</v>
      </c>
      <c r="Q38" s="90">
        <f t="shared" si="4"/>
        <v>0.2959902794653706</v>
      </c>
      <c r="R38" s="106">
        <f t="shared" si="5"/>
        <v>0.9752126366950182</v>
      </c>
      <c r="S38" s="128">
        <v>232.74</v>
      </c>
      <c r="T38" s="48">
        <v>69.8</v>
      </c>
      <c r="U38" s="48">
        <v>2694</v>
      </c>
      <c r="V38" s="48">
        <v>2427</v>
      </c>
      <c r="W38" s="125">
        <f t="shared" si="9"/>
        <v>0.9008908685968819</v>
      </c>
      <c r="X38" s="155">
        <v>216</v>
      </c>
      <c r="Y38" s="141">
        <v>72</v>
      </c>
      <c r="Z38" s="141">
        <v>2699</v>
      </c>
      <c r="AA38" s="166">
        <v>2392</v>
      </c>
      <c r="AB38" s="132">
        <f t="shared" si="6"/>
        <v>0.8862541682104483</v>
      </c>
      <c r="AC38" s="132">
        <f t="shared" si="11"/>
        <v>0.9855789039967038</v>
      </c>
      <c r="AD38" s="116" t="s">
        <v>39</v>
      </c>
    </row>
    <row r="39" spans="1:30" ht="12.75" customHeight="1">
      <c r="A39" s="19" t="s">
        <v>146</v>
      </c>
      <c r="B39" s="20" t="s">
        <v>104</v>
      </c>
      <c r="C39" s="20" t="s">
        <v>71</v>
      </c>
      <c r="D39" s="21" t="s">
        <v>108</v>
      </c>
      <c r="E39" s="107">
        <v>11138</v>
      </c>
      <c r="F39">
        <v>0</v>
      </c>
      <c r="G39">
        <v>0</v>
      </c>
      <c r="H39" s="109">
        <f t="shared" si="8"/>
        <v>11138</v>
      </c>
      <c r="I39" s="74">
        <v>5768</v>
      </c>
      <c r="J39" s="84">
        <f t="shared" si="10"/>
        <v>0.5178667624349075</v>
      </c>
      <c r="K39">
        <v>1363</v>
      </c>
      <c r="L39">
        <v>128</v>
      </c>
      <c r="M39" s="95">
        <v>11643</v>
      </c>
      <c r="N39" s="87">
        <f t="shared" si="3"/>
        <v>1.0453402765307955</v>
      </c>
      <c r="O39" s="92">
        <v>6039</v>
      </c>
      <c r="P39" s="52">
        <v>11351</v>
      </c>
      <c r="Q39" s="90">
        <f t="shared" si="4"/>
        <v>0.5186807523834064</v>
      </c>
      <c r="R39" s="106">
        <f t="shared" si="5"/>
        <v>0.9749205531220476</v>
      </c>
      <c r="S39" s="128">
        <v>1413.52</v>
      </c>
      <c r="T39" s="48">
        <v>241.5</v>
      </c>
      <c r="U39" s="48">
        <v>6598</v>
      </c>
      <c r="V39" s="48">
        <v>6324</v>
      </c>
      <c r="W39" s="125">
        <f t="shared" si="9"/>
        <v>0.958472264322522</v>
      </c>
      <c r="X39" s="152">
        <v>1356</v>
      </c>
      <c r="Y39" s="142">
        <v>177</v>
      </c>
      <c r="Z39" s="142">
        <v>6890</v>
      </c>
      <c r="AA39" s="166">
        <v>6520</v>
      </c>
      <c r="AB39" s="134">
        <f t="shared" si="6"/>
        <v>0.9462989840348331</v>
      </c>
      <c r="AC39" s="134">
        <f t="shared" si="11"/>
        <v>1.0309930423782416</v>
      </c>
      <c r="AD39" s="116" t="s">
        <v>146</v>
      </c>
    </row>
    <row r="40" spans="1:30" ht="12.75" customHeight="1">
      <c r="A40" s="19" t="s">
        <v>57</v>
      </c>
      <c r="B40" s="31" t="s">
        <v>104</v>
      </c>
      <c r="C40" s="31" t="s">
        <v>71</v>
      </c>
      <c r="D40" s="21" t="s">
        <v>109</v>
      </c>
      <c r="E40" s="107">
        <v>7684</v>
      </c>
      <c r="F40">
        <v>0</v>
      </c>
      <c r="G40">
        <v>0</v>
      </c>
      <c r="H40" s="109">
        <f t="shared" si="8"/>
        <v>7684</v>
      </c>
      <c r="I40" s="74">
        <v>2929</v>
      </c>
      <c r="J40" s="84">
        <f t="shared" si="10"/>
        <v>0.38118167621030713</v>
      </c>
      <c r="K40">
        <v>456</v>
      </c>
      <c r="M40" s="95">
        <v>7689</v>
      </c>
      <c r="N40" s="87">
        <f t="shared" si="3"/>
        <v>1.0006507027589797</v>
      </c>
      <c r="O40" s="92">
        <v>2577</v>
      </c>
      <c r="P40" s="52">
        <v>7314</v>
      </c>
      <c r="Q40" s="90">
        <f t="shared" si="4"/>
        <v>0.3351541162699961</v>
      </c>
      <c r="R40" s="106">
        <f t="shared" si="5"/>
        <v>0.9512290284822473</v>
      </c>
      <c r="S40" s="128">
        <v>432</v>
      </c>
      <c r="T40" s="48">
        <v>63.75</v>
      </c>
      <c r="U40" s="48">
        <v>2995</v>
      </c>
      <c r="V40" s="48">
        <v>2759</v>
      </c>
      <c r="W40" s="125">
        <f t="shared" si="9"/>
        <v>0.9212020033388981</v>
      </c>
      <c r="X40" s="152">
        <v>403</v>
      </c>
      <c r="Y40" s="142">
        <v>72</v>
      </c>
      <c r="Z40" s="142">
        <v>2915</v>
      </c>
      <c r="AA40" s="166">
        <v>2878</v>
      </c>
      <c r="AB40" s="134">
        <f t="shared" si="6"/>
        <v>0.9873070325900515</v>
      </c>
      <c r="AC40" s="134">
        <f t="shared" si="11"/>
        <v>1.0431315694092063</v>
      </c>
      <c r="AD40" s="116" t="s">
        <v>57</v>
      </c>
    </row>
    <row r="41" spans="1:30" ht="12.75" customHeight="1">
      <c r="A41" s="19" t="s">
        <v>58</v>
      </c>
      <c r="B41" s="20" t="s">
        <v>104</v>
      </c>
      <c r="C41" s="20" t="s">
        <v>71</v>
      </c>
      <c r="D41" s="21" t="s">
        <v>110</v>
      </c>
      <c r="E41" s="107">
        <v>1733</v>
      </c>
      <c r="F41">
        <v>60</v>
      </c>
      <c r="G41">
        <v>144</v>
      </c>
      <c r="H41" s="109">
        <f t="shared" si="8"/>
        <v>1865</v>
      </c>
      <c r="I41" s="74">
        <v>733</v>
      </c>
      <c r="J41" s="84">
        <f t="shared" si="10"/>
        <v>0.39302949061662196</v>
      </c>
      <c r="K41">
        <v>428</v>
      </c>
      <c r="M41" s="95">
        <v>1714</v>
      </c>
      <c r="N41" s="87">
        <f t="shared" si="3"/>
        <v>0.9890363531448355</v>
      </c>
      <c r="O41" s="92">
        <v>714</v>
      </c>
      <c r="P41" s="52">
        <v>1714</v>
      </c>
      <c r="Q41" s="90">
        <f t="shared" si="4"/>
        <v>0.41656942823803966</v>
      </c>
      <c r="R41" s="106">
        <f t="shared" si="5"/>
        <v>1</v>
      </c>
      <c r="S41" s="164">
        <v>348</v>
      </c>
      <c r="T41" s="48">
        <v>0</v>
      </c>
      <c r="U41" s="48">
        <v>674</v>
      </c>
      <c r="V41" s="48">
        <v>674</v>
      </c>
      <c r="W41" s="125">
        <f t="shared" si="9"/>
        <v>1</v>
      </c>
      <c r="X41" s="156">
        <v>385</v>
      </c>
      <c r="Y41" s="144">
        <v>0</v>
      </c>
      <c r="Z41" s="142">
        <v>693</v>
      </c>
      <c r="AA41" s="166">
        <v>693</v>
      </c>
      <c r="AB41" s="132">
        <f t="shared" si="6"/>
        <v>1</v>
      </c>
      <c r="AC41" s="132">
        <f t="shared" si="11"/>
        <v>1.0281899109792285</v>
      </c>
      <c r="AD41" s="116" t="s">
        <v>58</v>
      </c>
    </row>
    <row r="42" spans="1:30" s="1" customFormat="1" ht="12.75" customHeight="1">
      <c r="A42" s="36" t="s">
        <v>59</v>
      </c>
      <c r="B42" s="31" t="s">
        <v>104</v>
      </c>
      <c r="C42" s="31" t="s">
        <v>71</v>
      </c>
      <c r="D42" s="21" t="s">
        <v>111</v>
      </c>
      <c r="E42" s="108">
        <v>1434</v>
      </c>
      <c r="F42" s="1">
        <v>0</v>
      </c>
      <c r="G42" s="1">
        <v>0</v>
      </c>
      <c r="H42" s="109">
        <f t="shared" si="8"/>
        <v>1434</v>
      </c>
      <c r="I42" s="74">
        <v>484</v>
      </c>
      <c r="J42" s="157">
        <f t="shared" si="10"/>
        <v>0.33751743375174337</v>
      </c>
      <c r="K42" s="1">
        <v>19</v>
      </c>
      <c r="M42" s="67">
        <v>488</v>
      </c>
      <c r="N42" s="158"/>
      <c r="O42" s="1">
        <v>163</v>
      </c>
      <c r="P42" s="1">
        <v>488</v>
      </c>
      <c r="Q42" s="159">
        <f t="shared" si="4"/>
        <v>0.33401639344262296</v>
      </c>
      <c r="R42" s="160">
        <f t="shared" si="5"/>
        <v>1</v>
      </c>
      <c r="S42" s="128">
        <v>23.9</v>
      </c>
      <c r="T42" s="48">
        <v>27.8</v>
      </c>
      <c r="U42" s="131">
        <v>246.82</v>
      </c>
      <c r="V42" s="48">
        <v>246.82</v>
      </c>
      <c r="W42" s="132">
        <f t="shared" si="9"/>
        <v>1</v>
      </c>
      <c r="X42" s="152">
        <v>15</v>
      </c>
      <c r="Y42" s="142">
        <v>29</v>
      </c>
      <c r="Z42" s="142">
        <v>277</v>
      </c>
      <c r="AA42" s="166">
        <v>277</v>
      </c>
      <c r="AB42" s="134">
        <f t="shared" si="6"/>
        <v>1</v>
      </c>
      <c r="AC42" s="134">
        <f t="shared" si="11"/>
        <v>1.1222753423547525</v>
      </c>
      <c r="AD42" s="116" t="s">
        <v>59</v>
      </c>
    </row>
    <row r="43" spans="1:30" ht="12.75" customHeight="1">
      <c r="A43" s="19" t="s">
        <v>60</v>
      </c>
      <c r="B43" s="20" t="s">
        <v>104</v>
      </c>
      <c r="C43" s="20" t="s">
        <v>71</v>
      </c>
      <c r="D43" s="21" t="s">
        <v>112</v>
      </c>
      <c r="E43" s="107">
        <v>4131</v>
      </c>
      <c r="F43">
        <v>0</v>
      </c>
      <c r="G43">
        <v>0</v>
      </c>
      <c r="H43" s="109">
        <f t="shared" si="8"/>
        <v>4131</v>
      </c>
      <c r="I43" s="74">
        <v>1631</v>
      </c>
      <c r="J43" s="84">
        <f t="shared" si="10"/>
        <v>0.39481965625756477</v>
      </c>
      <c r="K43">
        <v>631</v>
      </c>
      <c r="M43" s="95">
        <v>4114</v>
      </c>
      <c r="N43" s="87">
        <f t="shared" si="3"/>
        <v>0.9958847736625515</v>
      </c>
      <c r="O43" s="92">
        <v>1615</v>
      </c>
      <c r="P43" s="52">
        <v>4114</v>
      </c>
      <c r="Q43" s="90">
        <f t="shared" si="4"/>
        <v>0.3925619834710744</v>
      </c>
      <c r="R43" s="106">
        <f t="shared" si="5"/>
        <v>1</v>
      </c>
      <c r="S43" s="164">
        <v>509.5</v>
      </c>
      <c r="T43" s="48">
        <v>0</v>
      </c>
      <c r="U43" s="48">
        <v>1564.5</v>
      </c>
      <c r="V43" s="48">
        <v>1564.5</v>
      </c>
      <c r="W43" s="125">
        <f t="shared" si="9"/>
        <v>1</v>
      </c>
      <c r="X43" s="153">
        <v>539</v>
      </c>
      <c r="Y43" s="139">
        <v>0</v>
      </c>
      <c r="Z43" s="142">
        <v>1532</v>
      </c>
      <c r="AA43" s="166">
        <v>1532</v>
      </c>
      <c r="AB43" s="125">
        <f t="shared" si="6"/>
        <v>1</v>
      </c>
      <c r="AC43" s="132">
        <f t="shared" si="11"/>
        <v>0.979226589964845</v>
      </c>
      <c r="AD43" s="116" t="s">
        <v>60</v>
      </c>
    </row>
    <row r="44" spans="1:32" ht="12.75" customHeight="1">
      <c r="A44" s="19" t="s">
        <v>37</v>
      </c>
      <c r="B44" s="31" t="s">
        <v>104</v>
      </c>
      <c r="C44" s="31" t="s">
        <v>71</v>
      </c>
      <c r="D44" s="21" t="s">
        <v>113</v>
      </c>
      <c r="E44" s="107">
        <v>1928</v>
      </c>
      <c r="F44">
        <v>0</v>
      </c>
      <c r="G44">
        <v>0</v>
      </c>
      <c r="H44" s="109">
        <f t="shared" si="8"/>
        <v>1928</v>
      </c>
      <c r="I44" s="74">
        <v>753</v>
      </c>
      <c r="J44" s="84">
        <f t="shared" si="10"/>
        <v>0.39056016597510373</v>
      </c>
      <c r="K44">
        <v>70</v>
      </c>
      <c r="M44" s="95">
        <v>1930</v>
      </c>
      <c r="N44" s="87">
        <f t="shared" si="3"/>
        <v>1.0010373443983402</v>
      </c>
      <c r="O44" s="92">
        <v>692</v>
      </c>
      <c r="P44" s="52">
        <v>1823</v>
      </c>
      <c r="Q44" s="90">
        <f t="shared" si="4"/>
        <v>0.35854922279792745</v>
      </c>
      <c r="R44" s="106">
        <f t="shared" si="5"/>
        <v>0.944559585492228</v>
      </c>
      <c r="S44" s="164">
        <v>102.5</v>
      </c>
      <c r="T44" s="48">
        <v>0</v>
      </c>
      <c r="U44" s="48">
        <v>326.5</v>
      </c>
      <c r="V44" s="48">
        <v>326.5</v>
      </c>
      <c r="W44" s="125">
        <f t="shared" si="9"/>
        <v>1</v>
      </c>
      <c r="X44" s="155">
        <v>76</v>
      </c>
      <c r="Y44" s="141">
        <v>0</v>
      </c>
      <c r="Z44" s="141">
        <v>647</v>
      </c>
      <c r="AA44" s="166">
        <v>647</v>
      </c>
      <c r="AB44" s="134">
        <f t="shared" si="6"/>
        <v>1</v>
      </c>
      <c r="AC44" s="134">
        <f t="shared" si="11"/>
        <v>1.9816232771822357</v>
      </c>
      <c r="AD44" s="116" t="s">
        <v>37</v>
      </c>
      <c r="AF44" s="129"/>
    </row>
    <row r="45" spans="1:30" ht="12.75" customHeight="1">
      <c r="A45" s="19" t="s">
        <v>38</v>
      </c>
      <c r="B45" s="20" t="s">
        <v>104</v>
      </c>
      <c r="C45" s="20" t="s">
        <v>71</v>
      </c>
      <c r="D45" s="21" t="s">
        <v>2</v>
      </c>
      <c r="E45" s="107">
        <v>7836</v>
      </c>
      <c r="F45">
        <v>0</v>
      </c>
      <c r="G45">
        <v>0</v>
      </c>
      <c r="H45" s="109">
        <f t="shared" si="8"/>
        <v>7836</v>
      </c>
      <c r="I45" s="74">
        <v>2916</v>
      </c>
      <c r="J45" s="84">
        <f t="shared" si="10"/>
        <v>0.3721286370597244</v>
      </c>
      <c r="K45">
        <v>636</v>
      </c>
      <c r="M45" s="95">
        <v>7574</v>
      </c>
      <c r="N45" s="87">
        <f t="shared" si="3"/>
        <v>0.9665645737621236</v>
      </c>
      <c r="O45" s="92">
        <v>2709</v>
      </c>
      <c r="P45" s="52">
        <v>7393</v>
      </c>
      <c r="Q45" s="90">
        <f t="shared" si="4"/>
        <v>0.3576709796672828</v>
      </c>
      <c r="R45" s="106">
        <f t="shared" si="5"/>
        <v>0.9761024557697385</v>
      </c>
      <c r="S45" s="128">
        <v>557.9</v>
      </c>
      <c r="T45" s="48">
        <v>0</v>
      </c>
      <c r="U45" s="48">
        <v>2815.45</v>
      </c>
      <c r="V45" s="48">
        <v>2710.45</v>
      </c>
      <c r="W45" s="125">
        <f t="shared" si="9"/>
        <v>0.962705784155286</v>
      </c>
      <c r="X45" s="152">
        <v>494</v>
      </c>
      <c r="Y45" s="142">
        <v>0</v>
      </c>
      <c r="Z45" s="139">
        <v>2815</v>
      </c>
      <c r="AA45" s="165">
        <v>2729</v>
      </c>
      <c r="AB45" s="132">
        <f t="shared" si="6"/>
        <v>0.969449378330373</v>
      </c>
      <c r="AC45" s="132">
        <f t="shared" si="11"/>
        <v>1.006843882012212</v>
      </c>
      <c r="AD45" s="116" t="s">
        <v>38</v>
      </c>
    </row>
    <row r="46" spans="1:30" ht="12.75" customHeight="1">
      <c r="A46" s="36" t="s">
        <v>61</v>
      </c>
      <c r="B46" s="31" t="s">
        <v>104</v>
      </c>
      <c r="C46" s="31" t="s">
        <v>71</v>
      </c>
      <c r="D46" s="21" t="s">
        <v>3</v>
      </c>
      <c r="E46" s="107">
        <v>5469</v>
      </c>
      <c r="F46">
        <v>0</v>
      </c>
      <c r="G46">
        <v>0</v>
      </c>
      <c r="H46" s="109">
        <f t="shared" si="8"/>
        <v>5469</v>
      </c>
      <c r="I46" s="74">
        <v>2399</v>
      </c>
      <c r="J46" s="84">
        <f t="shared" si="10"/>
        <v>0.4386542329493509</v>
      </c>
      <c r="K46">
        <v>739</v>
      </c>
      <c r="M46" s="95">
        <v>5873</v>
      </c>
      <c r="N46" s="87">
        <f t="shared" si="3"/>
        <v>1.0738709087584568</v>
      </c>
      <c r="O46" s="92">
        <v>2287</v>
      </c>
      <c r="P46" s="52">
        <v>5662</v>
      </c>
      <c r="Q46" s="90">
        <f t="shared" si="4"/>
        <v>0.38940916056529884</v>
      </c>
      <c r="R46" s="106">
        <f t="shared" si="5"/>
        <v>0.9640728758726375</v>
      </c>
      <c r="S46" s="128">
        <v>753.35</v>
      </c>
      <c r="T46" s="48">
        <v>0</v>
      </c>
      <c r="U46" s="48">
        <v>2917</v>
      </c>
      <c r="V46" s="48">
        <v>2733</v>
      </c>
      <c r="W46" s="125">
        <f t="shared" si="9"/>
        <v>0.9369214946863216</v>
      </c>
      <c r="X46" s="153">
        <v>644</v>
      </c>
      <c r="Y46" s="139">
        <v>0</v>
      </c>
      <c r="Z46" s="139">
        <v>2827</v>
      </c>
      <c r="AA46" s="165">
        <v>2626</v>
      </c>
      <c r="AB46" s="134">
        <f t="shared" si="6"/>
        <v>0.9288998938804386</v>
      </c>
      <c r="AC46" s="134">
        <f t="shared" si="11"/>
        <v>0.9608488840102452</v>
      </c>
      <c r="AD46" s="116" t="s">
        <v>61</v>
      </c>
    </row>
    <row r="47" spans="1:33" ht="12.75" customHeight="1">
      <c r="A47" s="19" t="s">
        <v>0</v>
      </c>
      <c r="B47" s="31" t="s">
        <v>104</v>
      </c>
      <c r="C47" s="31" t="s">
        <v>71</v>
      </c>
      <c r="D47" s="21" t="s">
        <v>4</v>
      </c>
      <c r="E47" s="107">
        <v>8171</v>
      </c>
      <c r="F47">
        <v>0</v>
      </c>
      <c r="G47">
        <v>0</v>
      </c>
      <c r="H47" s="109">
        <f t="shared" si="8"/>
        <v>8171</v>
      </c>
      <c r="I47" s="74">
        <v>6973</v>
      </c>
      <c r="J47" s="84">
        <f t="shared" si="10"/>
        <v>0.8533839187369967</v>
      </c>
      <c r="K47">
        <v>2178</v>
      </c>
      <c r="L47">
        <v>260</v>
      </c>
      <c r="M47" s="95">
        <v>12018</v>
      </c>
      <c r="N47" s="87">
        <f t="shared" si="3"/>
        <v>1.4708114061926325</v>
      </c>
      <c r="O47" s="92">
        <v>7669</v>
      </c>
      <c r="P47" s="52">
        <v>11249</v>
      </c>
      <c r="Q47" s="90">
        <f t="shared" si="4"/>
        <v>0.6381261441171576</v>
      </c>
      <c r="R47" s="106">
        <f t="shared" si="5"/>
        <v>0.9360126476951239</v>
      </c>
      <c r="S47" s="164">
        <v>1962</v>
      </c>
      <c r="T47" s="123">
        <v>45</v>
      </c>
      <c r="U47" s="48">
        <v>6154</v>
      </c>
      <c r="V47" s="48">
        <v>5592</v>
      </c>
      <c r="W47" s="125">
        <f t="shared" si="9"/>
        <v>0.9086772830679233</v>
      </c>
      <c r="X47" s="155">
        <v>1614</v>
      </c>
      <c r="Y47" s="141">
        <v>57</v>
      </c>
      <c r="Z47" s="140">
        <v>5957</v>
      </c>
      <c r="AA47" s="165">
        <v>5387</v>
      </c>
      <c r="AB47" s="132">
        <f t="shared" si="6"/>
        <v>0.9043142521403391</v>
      </c>
      <c r="AC47" s="132">
        <f t="shared" si="11"/>
        <v>0.9633404864091559</v>
      </c>
      <c r="AD47" s="116" t="s">
        <v>0</v>
      </c>
      <c r="AF47" s="48"/>
      <c r="AG47" s="48"/>
    </row>
    <row r="48" spans="1:30" ht="12.75" customHeight="1">
      <c r="A48" s="19" t="s">
        <v>33</v>
      </c>
      <c r="B48" s="20" t="s">
        <v>104</v>
      </c>
      <c r="C48" s="20" t="s">
        <v>84</v>
      </c>
      <c r="D48" s="21" t="s">
        <v>5</v>
      </c>
      <c r="E48" s="107">
        <v>879</v>
      </c>
      <c r="F48">
        <v>0</v>
      </c>
      <c r="G48">
        <v>0</v>
      </c>
      <c r="H48" s="109">
        <f t="shared" si="8"/>
        <v>879</v>
      </c>
      <c r="I48" s="74">
        <v>704</v>
      </c>
      <c r="J48" s="84">
        <f t="shared" si="10"/>
        <v>0.800910125142207</v>
      </c>
      <c r="K48">
        <v>332</v>
      </c>
      <c r="M48" s="95">
        <v>1003</v>
      </c>
      <c r="N48" s="87">
        <f t="shared" si="3"/>
        <v>1.1410693970420933</v>
      </c>
      <c r="O48" s="92">
        <v>724</v>
      </c>
      <c r="P48" s="52">
        <v>975</v>
      </c>
      <c r="Q48" s="90">
        <f t="shared" si="4"/>
        <v>0.7218344965104686</v>
      </c>
      <c r="R48" s="106">
        <f t="shared" si="5"/>
        <v>0.9720837487537388</v>
      </c>
      <c r="S48" s="128">
        <v>397</v>
      </c>
      <c r="T48" s="48">
        <v>74.85</v>
      </c>
      <c r="U48" s="48">
        <v>941.78</v>
      </c>
      <c r="V48" s="48">
        <v>880.4</v>
      </c>
      <c r="W48" s="125">
        <f t="shared" si="9"/>
        <v>0.934825543120474</v>
      </c>
      <c r="X48" s="152">
        <v>820</v>
      </c>
      <c r="Y48" s="142">
        <v>70</v>
      </c>
      <c r="Z48" s="139">
        <v>1148</v>
      </c>
      <c r="AA48" s="165">
        <v>1118</v>
      </c>
      <c r="AB48" s="134">
        <f t="shared" si="6"/>
        <v>0.9738675958188153</v>
      </c>
      <c r="AC48" s="134">
        <f t="shared" si="11"/>
        <v>1.2698773284870515</v>
      </c>
      <c r="AD48" s="116" t="s">
        <v>33</v>
      </c>
    </row>
    <row r="49" spans="1:30" ht="12.75" customHeight="1">
      <c r="A49" s="33" t="s">
        <v>34</v>
      </c>
      <c r="B49" s="31" t="s">
        <v>104</v>
      </c>
      <c r="C49" s="31" t="s">
        <v>71</v>
      </c>
      <c r="D49" s="21" t="s">
        <v>6</v>
      </c>
      <c r="E49" s="107">
        <v>2251</v>
      </c>
      <c r="F49">
        <v>0</v>
      </c>
      <c r="G49">
        <v>0</v>
      </c>
      <c r="H49" s="109">
        <f t="shared" si="8"/>
        <v>2251</v>
      </c>
      <c r="I49" s="74">
        <v>1191</v>
      </c>
      <c r="J49" s="84">
        <f t="shared" si="10"/>
        <v>0.5290981785872946</v>
      </c>
      <c r="K49">
        <v>608</v>
      </c>
      <c r="M49" s="95">
        <v>2908</v>
      </c>
      <c r="N49" s="87">
        <f t="shared" si="3"/>
        <v>1.2918702798756108</v>
      </c>
      <c r="O49" s="92">
        <v>1778</v>
      </c>
      <c r="P49" s="52">
        <v>2848</v>
      </c>
      <c r="Q49" s="90">
        <f t="shared" si="4"/>
        <v>0.6114167812929848</v>
      </c>
      <c r="R49" s="106">
        <f t="shared" si="5"/>
        <v>0.9793672627235214</v>
      </c>
      <c r="S49" s="164">
        <v>207.4</v>
      </c>
      <c r="T49" s="48">
        <v>0</v>
      </c>
      <c r="U49" s="48">
        <v>910.2</v>
      </c>
      <c r="V49" s="48">
        <v>792.2</v>
      </c>
      <c r="W49" s="125">
        <f t="shared" si="9"/>
        <v>0.8703581630410899</v>
      </c>
      <c r="X49" s="153">
        <v>295</v>
      </c>
      <c r="Y49" s="139">
        <v>0</v>
      </c>
      <c r="Z49" s="140">
        <v>848</v>
      </c>
      <c r="AA49" s="165">
        <v>759</v>
      </c>
      <c r="AB49" s="132">
        <f t="shared" si="6"/>
        <v>0.8950471698113207</v>
      </c>
      <c r="AC49" s="132">
        <f t="shared" si="11"/>
        <v>0.9580913910628629</v>
      </c>
      <c r="AD49" s="116" t="s">
        <v>34</v>
      </c>
    </row>
    <row r="50" spans="1:32" ht="12.75" customHeight="1">
      <c r="A50" s="19" t="s">
        <v>35</v>
      </c>
      <c r="B50" s="20" t="s">
        <v>104</v>
      </c>
      <c r="C50" s="20" t="s">
        <v>71</v>
      </c>
      <c r="D50" s="21" t="s">
        <v>7</v>
      </c>
      <c r="E50" s="107">
        <v>14424</v>
      </c>
      <c r="F50">
        <v>152</v>
      </c>
      <c r="G50">
        <v>0</v>
      </c>
      <c r="H50" s="109">
        <f t="shared" si="8"/>
        <v>14576</v>
      </c>
      <c r="I50" s="74">
        <v>9306</v>
      </c>
      <c r="J50" s="84">
        <f t="shared" si="10"/>
        <v>0.6384467618002195</v>
      </c>
      <c r="K50">
        <v>1091</v>
      </c>
      <c r="L50">
        <v>1427</v>
      </c>
      <c r="M50" s="95">
        <v>15792</v>
      </c>
      <c r="N50" s="87">
        <f t="shared" si="3"/>
        <v>1.0948419301164725</v>
      </c>
      <c r="O50" s="92">
        <v>11115</v>
      </c>
      <c r="P50" s="52">
        <v>15339</v>
      </c>
      <c r="Q50" s="90">
        <f t="shared" si="4"/>
        <v>0.7038373860182371</v>
      </c>
      <c r="R50" s="106">
        <f t="shared" si="5"/>
        <v>0.9713145896656535</v>
      </c>
      <c r="S50" s="164">
        <v>1126.2</v>
      </c>
      <c r="T50" s="123">
        <v>186</v>
      </c>
      <c r="U50" s="123">
        <v>7783</v>
      </c>
      <c r="V50" s="124">
        <v>7313</v>
      </c>
      <c r="W50" s="125">
        <f t="shared" si="9"/>
        <v>0.9396119748169086</v>
      </c>
      <c r="X50" s="152">
        <v>1012</v>
      </c>
      <c r="Y50" s="142">
        <v>202</v>
      </c>
      <c r="Z50" s="139">
        <v>7913</v>
      </c>
      <c r="AA50" s="165">
        <v>7388</v>
      </c>
      <c r="AB50" s="132">
        <f t="shared" si="6"/>
        <v>0.9336534816125364</v>
      </c>
      <c r="AC50" s="132">
        <f t="shared" si="11"/>
        <v>1.0102557090113498</v>
      </c>
      <c r="AD50" s="116" t="s">
        <v>35</v>
      </c>
      <c r="AF50" s="129"/>
    </row>
    <row r="51" spans="1:30" ht="12.75" customHeight="1">
      <c r="A51" s="35" t="s">
        <v>42</v>
      </c>
      <c r="B51" s="31" t="s">
        <v>104</v>
      </c>
      <c r="C51" s="31" t="s">
        <v>71</v>
      </c>
      <c r="D51" s="21" t="s">
        <v>8</v>
      </c>
      <c r="E51" s="107">
        <v>2063</v>
      </c>
      <c r="F51">
        <v>0</v>
      </c>
      <c r="G51">
        <v>0</v>
      </c>
      <c r="H51" s="109">
        <f t="shared" si="8"/>
        <v>2063</v>
      </c>
      <c r="I51" s="74">
        <v>716</v>
      </c>
      <c r="J51" s="84">
        <f t="shared" si="10"/>
        <v>0.347067377605429</v>
      </c>
      <c r="K51">
        <v>43</v>
      </c>
      <c r="M51" s="95">
        <v>2027</v>
      </c>
      <c r="N51" s="87">
        <f t="shared" si="3"/>
        <v>0.9825496849248667</v>
      </c>
      <c r="O51" s="92">
        <v>523</v>
      </c>
      <c r="P51" s="52">
        <v>2027</v>
      </c>
      <c r="Q51" s="90">
        <f t="shared" si="4"/>
        <v>0.25801677355698077</v>
      </c>
      <c r="R51" s="106">
        <f t="shared" si="5"/>
        <v>1</v>
      </c>
      <c r="S51" s="128">
        <v>27.9</v>
      </c>
      <c r="T51" s="48">
        <v>54.54</v>
      </c>
      <c r="U51" s="48">
        <v>569.9</v>
      </c>
      <c r="V51" s="48">
        <v>569.9</v>
      </c>
      <c r="W51" s="125">
        <f t="shared" si="9"/>
        <v>1</v>
      </c>
      <c r="X51" s="24">
        <v>15</v>
      </c>
      <c r="Y51" s="48">
        <v>31</v>
      </c>
      <c r="Z51" s="48">
        <v>540</v>
      </c>
      <c r="AA51" s="167">
        <v>540</v>
      </c>
      <c r="AB51" s="132">
        <f>AA51/Z51</f>
        <v>1</v>
      </c>
      <c r="AC51" s="132">
        <f t="shared" si="11"/>
        <v>0.9475346552026672</v>
      </c>
      <c r="AD51" s="116" t="s">
        <v>42</v>
      </c>
    </row>
    <row r="52" spans="1:32" ht="12.75" customHeight="1">
      <c r="A52" s="19" t="s">
        <v>43</v>
      </c>
      <c r="B52" s="20" t="s">
        <v>104</v>
      </c>
      <c r="C52" s="20" t="s">
        <v>71</v>
      </c>
      <c r="D52" s="21" t="s">
        <v>9</v>
      </c>
      <c r="E52" s="107">
        <v>18566</v>
      </c>
      <c r="F52">
        <v>0</v>
      </c>
      <c r="G52">
        <v>0</v>
      </c>
      <c r="H52" s="109">
        <f t="shared" si="8"/>
        <v>18566</v>
      </c>
      <c r="I52" s="74">
        <v>5205</v>
      </c>
      <c r="J52" s="84">
        <f t="shared" si="10"/>
        <v>0.28035117957556827</v>
      </c>
      <c r="K52">
        <v>106</v>
      </c>
      <c r="L52">
        <v>1416</v>
      </c>
      <c r="M52" s="112">
        <v>17620</v>
      </c>
      <c r="N52" s="87">
        <f t="shared" si="3"/>
        <v>0.9490466444037488</v>
      </c>
      <c r="O52" s="111">
        <v>4868</v>
      </c>
      <c r="P52" s="111">
        <v>17450</v>
      </c>
      <c r="Q52" s="90">
        <f t="shared" si="4"/>
        <v>0.27627695800227015</v>
      </c>
      <c r="R52" s="106">
        <f t="shared" si="5"/>
        <v>0.9903518728717366</v>
      </c>
      <c r="S52" s="128">
        <v>287.44</v>
      </c>
      <c r="T52" s="123">
        <v>465.8</v>
      </c>
      <c r="U52" s="48">
        <v>3937</v>
      </c>
      <c r="V52" s="48">
        <v>3639</v>
      </c>
      <c r="W52" s="125">
        <f t="shared" si="9"/>
        <v>0.9243078486156973</v>
      </c>
      <c r="X52" s="153">
        <v>277</v>
      </c>
      <c r="Y52" s="139">
        <v>406</v>
      </c>
      <c r="Z52" s="139">
        <v>3778</v>
      </c>
      <c r="AA52" s="165">
        <v>3385</v>
      </c>
      <c r="AB52" s="132">
        <f t="shared" si="6"/>
        <v>0.8959767072525145</v>
      </c>
      <c r="AC52" s="132">
        <f t="shared" si="11"/>
        <v>0.9302006045616927</v>
      </c>
      <c r="AD52" s="116" t="s">
        <v>43</v>
      </c>
      <c r="AF52" s="109"/>
    </row>
    <row r="53" spans="1:32" ht="12.75" customHeight="1">
      <c r="A53" s="36" t="s">
        <v>44</v>
      </c>
      <c r="B53" s="20" t="s">
        <v>104</v>
      </c>
      <c r="C53" s="20" t="s">
        <v>94</v>
      </c>
      <c r="D53" s="21" t="s">
        <v>10</v>
      </c>
      <c r="E53" s="107">
        <v>13561</v>
      </c>
      <c r="H53" s="109">
        <f t="shared" si="8"/>
        <v>13561</v>
      </c>
      <c r="I53" s="74">
        <v>4986</v>
      </c>
      <c r="J53" s="84">
        <f t="shared" si="10"/>
        <v>0.367672000589927</v>
      </c>
      <c r="K53">
        <v>473</v>
      </c>
      <c r="L53">
        <v>1584</v>
      </c>
      <c r="M53" s="113">
        <v>13720</v>
      </c>
      <c r="N53" s="87">
        <f>M53/E53</f>
        <v>1.011724799056117</v>
      </c>
      <c r="O53" s="92">
        <v>5442</v>
      </c>
      <c r="P53" s="52">
        <v>13660</v>
      </c>
      <c r="Q53" s="90">
        <f t="shared" si="4"/>
        <v>0.3966472303206997</v>
      </c>
      <c r="R53" s="106">
        <f t="shared" si="5"/>
        <v>0.9956268221574344</v>
      </c>
      <c r="S53" s="164">
        <v>194.8</v>
      </c>
      <c r="T53" s="48">
        <v>349.3</v>
      </c>
      <c r="U53" s="48">
        <v>4908.2</v>
      </c>
      <c r="V53" s="48">
        <v>4818.2</v>
      </c>
      <c r="W53" s="125">
        <f t="shared" si="9"/>
        <v>0.9816633389022452</v>
      </c>
      <c r="X53" s="154">
        <v>187</v>
      </c>
      <c r="Y53" s="140">
        <v>328</v>
      </c>
      <c r="Z53" s="140">
        <v>4831</v>
      </c>
      <c r="AA53" s="165">
        <v>4771</v>
      </c>
      <c r="AB53" s="132">
        <f t="shared" si="6"/>
        <v>0.9875802111364107</v>
      </c>
      <c r="AC53" s="132">
        <f t="shared" si="11"/>
        <v>0.9902038105516583</v>
      </c>
      <c r="AD53" s="116" t="s">
        <v>44</v>
      </c>
      <c r="AF53" s="109"/>
    </row>
    <row r="54" spans="1:32" ht="12.75" customHeight="1">
      <c r="A54" s="36" t="s">
        <v>54</v>
      </c>
      <c r="B54" s="20" t="s">
        <v>11</v>
      </c>
      <c r="C54" s="20" t="s">
        <v>94</v>
      </c>
      <c r="D54" s="37" t="s">
        <v>12</v>
      </c>
      <c r="E54" s="107">
        <v>4982</v>
      </c>
      <c r="F54">
        <v>0</v>
      </c>
      <c r="G54">
        <v>0</v>
      </c>
      <c r="H54" s="109">
        <f t="shared" si="8"/>
        <v>4982</v>
      </c>
      <c r="I54" s="74">
        <v>1539</v>
      </c>
      <c r="J54" s="84">
        <f t="shared" si="10"/>
        <v>0.3089120835006022</v>
      </c>
      <c r="K54">
        <v>109</v>
      </c>
      <c r="L54">
        <v>332</v>
      </c>
      <c r="M54" s="95">
        <v>4427</v>
      </c>
      <c r="N54" s="87">
        <f t="shared" si="3"/>
        <v>0.8885989562424729</v>
      </c>
      <c r="O54" s="92">
        <v>1449</v>
      </c>
      <c r="P54" s="52">
        <v>4371</v>
      </c>
      <c r="Q54" s="90">
        <f t="shared" si="4"/>
        <v>0.32730969053535125</v>
      </c>
      <c r="R54" s="106">
        <f t="shared" si="5"/>
        <v>0.9873503501242377</v>
      </c>
      <c r="S54" s="164">
        <v>146.7</v>
      </c>
      <c r="T54" s="127">
        <v>0</v>
      </c>
      <c r="U54" s="48">
        <v>1241.25</v>
      </c>
      <c r="V54" s="48">
        <v>1137.25</v>
      </c>
      <c r="W54" s="125">
        <f t="shared" si="9"/>
        <v>0.9162134944612286</v>
      </c>
      <c r="X54" s="154">
        <v>142</v>
      </c>
      <c r="Y54" s="140">
        <v>0</v>
      </c>
      <c r="Z54" s="140">
        <v>1242</v>
      </c>
      <c r="AA54" s="165">
        <v>1168</v>
      </c>
      <c r="AB54" s="132">
        <f t="shared" si="6"/>
        <v>0.9404186795491143</v>
      </c>
      <c r="AC54" s="132">
        <f t="shared" si="11"/>
        <v>1.0270389096504726</v>
      </c>
      <c r="AD54" s="116" t="s">
        <v>54</v>
      </c>
      <c r="AF54" s="109"/>
    </row>
    <row r="55" spans="1:32" ht="12.75" customHeight="1">
      <c r="A55" s="36" t="s">
        <v>55</v>
      </c>
      <c r="B55" s="20" t="s">
        <v>104</v>
      </c>
      <c r="C55" s="20" t="s">
        <v>94</v>
      </c>
      <c r="D55" s="21" t="s">
        <v>13</v>
      </c>
      <c r="E55" s="107">
        <v>5199</v>
      </c>
      <c r="F55">
        <v>0</v>
      </c>
      <c r="G55">
        <v>0</v>
      </c>
      <c r="H55" s="109">
        <f t="shared" si="8"/>
        <v>5199</v>
      </c>
      <c r="I55" s="74">
        <v>1879</v>
      </c>
      <c r="J55" s="84">
        <f t="shared" si="10"/>
        <v>0.3614156568570879</v>
      </c>
      <c r="L55">
        <v>64</v>
      </c>
      <c r="M55" s="95">
        <v>6210</v>
      </c>
      <c r="N55" s="87">
        <f t="shared" si="3"/>
        <v>1.194460473167917</v>
      </c>
      <c r="O55" s="92">
        <v>1530</v>
      </c>
      <c r="P55" s="52">
        <v>6050</v>
      </c>
      <c r="Q55" s="90">
        <f t="shared" si="4"/>
        <v>0.2463768115942029</v>
      </c>
      <c r="R55" s="106">
        <f t="shared" si="5"/>
        <v>0.9742351046698873</v>
      </c>
      <c r="S55" s="162">
        <v>2.24</v>
      </c>
      <c r="T55" s="127">
        <v>74.85</v>
      </c>
      <c r="U55" s="48">
        <v>760.03</v>
      </c>
      <c r="V55" s="48">
        <v>666.57</v>
      </c>
      <c r="W55" s="125">
        <f t="shared" si="9"/>
        <v>0.8770311698222439</v>
      </c>
      <c r="X55" s="154">
        <v>0</v>
      </c>
      <c r="Y55" s="140">
        <v>70</v>
      </c>
      <c r="Z55" s="140">
        <v>998</v>
      </c>
      <c r="AA55" s="165">
        <v>902</v>
      </c>
      <c r="AB55" s="132">
        <f t="shared" si="6"/>
        <v>0.9038076152304609</v>
      </c>
      <c r="AC55" s="143">
        <f t="shared" si="11"/>
        <v>1.3531962134509503</v>
      </c>
      <c r="AD55" s="116" t="s">
        <v>55</v>
      </c>
      <c r="AF55" s="109"/>
    </row>
    <row r="56" spans="1:30" ht="12.75" customHeight="1">
      <c r="A56" s="38" t="s">
        <v>56</v>
      </c>
      <c r="B56" s="39" t="s">
        <v>104</v>
      </c>
      <c r="C56" s="39" t="s">
        <v>94</v>
      </c>
      <c r="D56" s="21" t="s">
        <v>14</v>
      </c>
      <c r="E56" s="107">
        <v>3338</v>
      </c>
      <c r="F56">
        <v>0</v>
      </c>
      <c r="G56">
        <v>0</v>
      </c>
      <c r="H56" s="109">
        <f t="shared" si="8"/>
        <v>3338</v>
      </c>
      <c r="I56" s="74">
        <v>995</v>
      </c>
      <c r="J56" s="84">
        <f t="shared" si="10"/>
        <v>0.29808268424206114</v>
      </c>
      <c r="K56">
        <v>375</v>
      </c>
      <c r="M56" s="95">
        <v>3568</v>
      </c>
      <c r="N56" s="87">
        <f>M56/E56</f>
        <v>1.0689035350509286</v>
      </c>
      <c r="O56" s="92">
        <v>871</v>
      </c>
      <c r="P56" s="52">
        <v>2751</v>
      </c>
      <c r="Q56" s="90">
        <f t="shared" si="4"/>
        <v>0.24411434977578475</v>
      </c>
      <c r="R56" s="106">
        <f t="shared" si="5"/>
        <v>0.7710201793721974</v>
      </c>
      <c r="S56" s="128">
        <v>265.8</v>
      </c>
      <c r="T56" s="127">
        <v>0</v>
      </c>
      <c r="U56" s="48">
        <v>896</v>
      </c>
      <c r="V56" s="48">
        <v>720</v>
      </c>
      <c r="W56" s="125">
        <f t="shared" si="9"/>
        <v>0.8035714285714286</v>
      </c>
      <c r="X56" s="154">
        <v>260</v>
      </c>
      <c r="Y56" s="140">
        <v>0</v>
      </c>
      <c r="Z56" s="140">
        <v>852</v>
      </c>
      <c r="AA56" s="165">
        <v>676</v>
      </c>
      <c r="AB56" s="132">
        <f t="shared" si="6"/>
        <v>0.7934272300469484</v>
      </c>
      <c r="AC56" s="132">
        <f t="shared" si="11"/>
        <v>0.9388888888888889</v>
      </c>
      <c r="AD56" s="116" t="s">
        <v>56</v>
      </c>
    </row>
    <row r="57" spans="1:32" ht="12.75" customHeight="1">
      <c r="A57" s="36" t="s">
        <v>126</v>
      </c>
      <c r="B57" s="20" t="s">
        <v>11</v>
      </c>
      <c r="C57" s="20" t="s">
        <v>94</v>
      </c>
      <c r="D57" s="37" t="s">
        <v>15</v>
      </c>
      <c r="E57" s="107">
        <v>3277</v>
      </c>
      <c r="F57">
        <v>0</v>
      </c>
      <c r="G57">
        <v>0</v>
      </c>
      <c r="H57" s="109">
        <f>E57+F57+G57/2</f>
        <v>3277</v>
      </c>
      <c r="I57" s="74">
        <v>1037</v>
      </c>
      <c r="J57" s="84">
        <f t="shared" si="10"/>
        <v>0.31644797070491304</v>
      </c>
      <c r="K57">
        <v>243</v>
      </c>
      <c r="M57" s="95">
        <v>3016</v>
      </c>
      <c r="N57" s="87">
        <f t="shared" si="3"/>
        <v>0.9203539823008849</v>
      </c>
      <c r="O57" s="92">
        <v>637</v>
      </c>
      <c r="P57" s="52">
        <v>2637</v>
      </c>
      <c r="Q57" s="90">
        <f t="shared" si="4"/>
        <v>0.21120689655172414</v>
      </c>
      <c r="R57" s="106">
        <f t="shared" si="5"/>
        <v>0.8743368700265252</v>
      </c>
      <c r="S57" s="164">
        <v>219.5</v>
      </c>
      <c r="T57" s="127">
        <v>0</v>
      </c>
      <c r="U57" s="123">
        <v>779.75</v>
      </c>
      <c r="V57" s="123">
        <v>639.75</v>
      </c>
      <c r="W57" s="125">
        <f t="shared" si="9"/>
        <v>0.8204552741263226</v>
      </c>
      <c r="X57" s="154">
        <v>435</v>
      </c>
      <c r="Y57" s="140">
        <v>0</v>
      </c>
      <c r="Z57" s="140">
        <v>868</v>
      </c>
      <c r="AA57" s="165">
        <v>758</v>
      </c>
      <c r="AB57" s="132">
        <f t="shared" si="6"/>
        <v>0.8732718894009217</v>
      </c>
      <c r="AC57" s="132">
        <f t="shared" si="11"/>
        <v>1.1848378272762798</v>
      </c>
      <c r="AD57" s="116" t="s">
        <v>126</v>
      </c>
      <c r="AF57" s="129"/>
    </row>
    <row r="58" spans="1:30" ht="12.75" customHeight="1">
      <c r="A58" s="38" t="s">
        <v>127</v>
      </c>
      <c r="B58" s="39" t="s">
        <v>104</v>
      </c>
      <c r="C58" s="39" t="s">
        <v>94</v>
      </c>
      <c r="D58" s="21" t="s">
        <v>16</v>
      </c>
      <c r="E58" s="107">
        <v>4912</v>
      </c>
      <c r="F58">
        <v>0</v>
      </c>
      <c r="G58">
        <v>0</v>
      </c>
      <c r="H58" s="109">
        <f aca="true" t="shared" si="12" ref="H58:H73">E58+F58+G58/2</f>
        <v>4912</v>
      </c>
      <c r="I58" s="74">
        <v>1132</v>
      </c>
      <c r="J58" s="84">
        <f t="shared" si="10"/>
        <v>0.2304560260586319</v>
      </c>
      <c r="K58">
        <v>415</v>
      </c>
      <c r="M58" s="95">
        <v>4746</v>
      </c>
      <c r="N58" s="87">
        <f t="shared" si="3"/>
        <v>0.9662052117263844</v>
      </c>
      <c r="O58" s="92">
        <v>1140</v>
      </c>
      <c r="P58" s="52">
        <v>4740</v>
      </c>
      <c r="Q58" s="90">
        <f t="shared" si="4"/>
        <v>0.2402022756005057</v>
      </c>
      <c r="R58" s="106">
        <f t="shared" si="5"/>
        <v>0.9987357774968394</v>
      </c>
      <c r="S58" s="164">
        <v>439.24</v>
      </c>
      <c r="T58" s="127">
        <v>0</v>
      </c>
      <c r="U58" s="48">
        <v>1129.2</v>
      </c>
      <c r="V58" s="48">
        <v>1123.2</v>
      </c>
      <c r="W58" s="125">
        <f t="shared" si="9"/>
        <v>0.9946865037194474</v>
      </c>
      <c r="X58" s="153">
        <v>412</v>
      </c>
      <c r="Y58" s="139">
        <v>0</v>
      </c>
      <c r="Z58" s="139">
        <v>1116</v>
      </c>
      <c r="AA58" s="165">
        <v>1110</v>
      </c>
      <c r="AB58" s="132">
        <f t="shared" si="6"/>
        <v>0.9946236559139785</v>
      </c>
      <c r="AC58" s="132">
        <f t="shared" si="11"/>
        <v>0.9882478632478632</v>
      </c>
      <c r="AD58" s="116" t="s">
        <v>127</v>
      </c>
    </row>
    <row r="59" spans="1:30" ht="12.75" customHeight="1">
      <c r="A59" s="36" t="s">
        <v>128</v>
      </c>
      <c r="B59" s="20" t="s">
        <v>11</v>
      </c>
      <c r="C59" s="20" t="s">
        <v>94</v>
      </c>
      <c r="D59" s="37" t="s">
        <v>17</v>
      </c>
      <c r="E59" s="107">
        <v>7605</v>
      </c>
      <c r="F59">
        <v>0</v>
      </c>
      <c r="G59">
        <v>0</v>
      </c>
      <c r="H59" s="109">
        <v>7268</v>
      </c>
      <c r="I59" s="74">
        <v>2063</v>
      </c>
      <c r="J59" s="84">
        <f t="shared" si="10"/>
        <v>0.2838470005503577</v>
      </c>
      <c r="K59">
        <v>534</v>
      </c>
      <c r="M59" s="95">
        <v>7236</v>
      </c>
      <c r="N59" s="87">
        <f t="shared" si="3"/>
        <v>0.9514792899408284</v>
      </c>
      <c r="O59" s="92">
        <v>1581</v>
      </c>
      <c r="P59" s="52">
        <v>7236</v>
      </c>
      <c r="Q59" s="90">
        <f t="shared" si="4"/>
        <v>0.21849087893864014</v>
      </c>
      <c r="R59" s="106">
        <f t="shared" si="5"/>
        <v>1</v>
      </c>
      <c r="S59" s="128">
        <v>410.1</v>
      </c>
      <c r="T59" s="127">
        <v>0</v>
      </c>
      <c r="U59" s="48">
        <v>1929.55</v>
      </c>
      <c r="V59" s="48">
        <v>1479.55</v>
      </c>
      <c r="W59" s="125">
        <f t="shared" si="9"/>
        <v>0.7667850016843305</v>
      </c>
      <c r="X59" s="153">
        <v>401</v>
      </c>
      <c r="Y59" s="139">
        <v>0</v>
      </c>
      <c r="Z59" s="139">
        <v>1878</v>
      </c>
      <c r="AA59" s="165">
        <v>1428</v>
      </c>
      <c r="AB59" s="132">
        <f t="shared" si="6"/>
        <v>0.7603833865814696</v>
      </c>
      <c r="AC59" s="132">
        <f t="shared" si="11"/>
        <v>0.9651583251664357</v>
      </c>
      <c r="AD59" s="116" t="s">
        <v>128</v>
      </c>
    </row>
    <row r="60" spans="1:30" ht="12.75" customHeight="1">
      <c r="A60" s="40" t="s">
        <v>129</v>
      </c>
      <c r="B60" s="39" t="s">
        <v>104</v>
      </c>
      <c r="C60" s="39"/>
      <c r="D60" s="21" t="s">
        <v>18</v>
      </c>
      <c r="E60" s="107">
        <v>415</v>
      </c>
      <c r="F60">
        <v>54</v>
      </c>
      <c r="G60">
        <v>0</v>
      </c>
      <c r="H60" s="109">
        <f>G60+F60+E60</f>
        <v>469</v>
      </c>
      <c r="I60" s="74">
        <v>158</v>
      </c>
      <c r="J60" s="84">
        <f t="shared" si="10"/>
        <v>0.3368869936034115</v>
      </c>
      <c r="K60">
        <v>11</v>
      </c>
      <c r="M60" s="95">
        <v>462</v>
      </c>
      <c r="N60" s="87">
        <f t="shared" si="3"/>
        <v>1.1132530120481927</v>
      </c>
      <c r="O60" s="92">
        <v>120</v>
      </c>
      <c r="P60" s="52">
        <v>342</v>
      </c>
      <c r="Q60" s="90">
        <f t="shared" si="4"/>
        <v>0.2597402597402597</v>
      </c>
      <c r="R60" s="106">
        <f t="shared" si="5"/>
        <v>0.7402597402597403</v>
      </c>
      <c r="S60" s="128">
        <v>43.4</v>
      </c>
      <c r="T60" s="127">
        <v>0</v>
      </c>
      <c r="U60" s="48">
        <v>276.7</v>
      </c>
      <c r="V60" s="48">
        <v>156.7</v>
      </c>
      <c r="W60" s="125">
        <f t="shared" si="9"/>
        <v>0.5663173111673292</v>
      </c>
      <c r="X60" s="153">
        <v>47</v>
      </c>
      <c r="Y60" s="139">
        <v>0</v>
      </c>
      <c r="Z60" s="139">
        <v>277</v>
      </c>
      <c r="AA60" s="165">
        <v>157</v>
      </c>
      <c r="AB60" s="132">
        <f t="shared" si="6"/>
        <v>0.5667870036101083</v>
      </c>
      <c r="AC60" s="132">
        <f t="shared" si="11"/>
        <v>1.001914486279515</v>
      </c>
      <c r="AD60" s="116" t="s">
        <v>129</v>
      </c>
    </row>
    <row r="61" spans="1:32" ht="12.75" customHeight="1">
      <c r="A61" s="38" t="s">
        <v>130</v>
      </c>
      <c r="B61" s="39" t="s">
        <v>104</v>
      </c>
      <c r="C61" s="39" t="s">
        <v>94</v>
      </c>
      <c r="D61" s="25" t="s">
        <v>19</v>
      </c>
      <c r="E61" s="107">
        <v>3073</v>
      </c>
      <c r="F61">
        <v>0</v>
      </c>
      <c r="G61">
        <v>0</v>
      </c>
      <c r="H61" s="109">
        <f t="shared" si="12"/>
        <v>3073</v>
      </c>
      <c r="I61" s="74">
        <v>721</v>
      </c>
      <c r="J61" s="84">
        <f t="shared" si="10"/>
        <v>0.23462414578587698</v>
      </c>
      <c r="K61">
        <v>448</v>
      </c>
      <c r="M61" s="95">
        <v>3236</v>
      </c>
      <c r="N61" s="87">
        <f t="shared" si="3"/>
        <v>1.0530426293524244</v>
      </c>
      <c r="O61" s="92">
        <v>836</v>
      </c>
      <c r="P61" s="52">
        <v>3236</v>
      </c>
      <c r="Q61" s="90">
        <f t="shared" si="4"/>
        <v>0.2583436341161928</v>
      </c>
      <c r="R61" s="106">
        <f t="shared" si="5"/>
        <v>1</v>
      </c>
      <c r="S61" s="164">
        <v>265.32</v>
      </c>
      <c r="T61" s="127">
        <v>0</v>
      </c>
      <c r="U61" s="48">
        <v>780.66</v>
      </c>
      <c r="V61" s="48">
        <v>780.66</v>
      </c>
      <c r="W61" s="125">
        <f t="shared" si="9"/>
        <v>1</v>
      </c>
      <c r="X61" s="154">
        <v>288</v>
      </c>
      <c r="Y61" s="140">
        <v>0</v>
      </c>
      <c r="Z61" s="141">
        <v>792</v>
      </c>
      <c r="AA61" s="166">
        <v>792</v>
      </c>
      <c r="AB61" s="132">
        <f t="shared" si="6"/>
        <v>1</v>
      </c>
      <c r="AC61" s="132">
        <f t="shared" si="11"/>
        <v>1.0145261701637076</v>
      </c>
      <c r="AD61" s="116" t="s">
        <v>130</v>
      </c>
      <c r="AF61" s="109"/>
    </row>
    <row r="62" spans="1:30" ht="12.75" customHeight="1">
      <c r="A62" s="38" t="s">
        <v>1</v>
      </c>
      <c r="B62" s="39" t="s">
        <v>104</v>
      </c>
      <c r="C62" s="39" t="s">
        <v>20</v>
      </c>
      <c r="D62" s="41" t="s">
        <v>162</v>
      </c>
      <c r="E62" s="107">
        <v>51709</v>
      </c>
      <c r="F62">
        <v>0</v>
      </c>
      <c r="G62">
        <v>0</v>
      </c>
      <c r="H62" s="109">
        <f t="shared" si="12"/>
        <v>51709</v>
      </c>
      <c r="I62" s="73">
        <v>15069</v>
      </c>
      <c r="J62" s="84">
        <f t="shared" si="10"/>
        <v>0.29141928871182965</v>
      </c>
      <c r="K62">
        <v>1263</v>
      </c>
      <c r="L62">
        <v>1866</v>
      </c>
      <c r="M62" s="95">
        <v>57615</v>
      </c>
      <c r="N62" s="87">
        <f t="shared" si="3"/>
        <v>1.114216093910151</v>
      </c>
      <c r="O62" s="92">
        <v>15286</v>
      </c>
      <c r="P62" s="52">
        <v>56360</v>
      </c>
      <c r="Q62" s="90">
        <f t="shared" si="4"/>
        <v>0.26531285255575804</v>
      </c>
      <c r="R62" s="106">
        <f t="shared" si="5"/>
        <v>0.9782174780873036</v>
      </c>
      <c r="S62" s="128">
        <v>966.5</v>
      </c>
      <c r="T62" s="127">
        <v>215</v>
      </c>
      <c r="U62" s="123">
        <v>12464.41</v>
      </c>
      <c r="V62" s="48">
        <v>11912.41</v>
      </c>
      <c r="W62" s="125">
        <f t="shared" si="9"/>
        <v>0.9557139086406817</v>
      </c>
      <c r="X62" s="154">
        <v>1092</v>
      </c>
      <c r="Y62" s="140">
        <v>171</v>
      </c>
      <c r="Z62" s="140">
        <v>12340</v>
      </c>
      <c r="AA62" s="165">
        <v>11765</v>
      </c>
      <c r="AB62" s="133">
        <f t="shared" si="6"/>
        <v>0.9534035656401945</v>
      </c>
      <c r="AC62" s="132">
        <f t="shared" si="11"/>
        <v>0.9876255098674408</v>
      </c>
      <c r="AD62" s="116" t="s">
        <v>1</v>
      </c>
    </row>
    <row r="63" spans="1:37" ht="12.75" customHeight="1">
      <c r="A63" s="38" t="s">
        <v>138</v>
      </c>
      <c r="B63" s="39" t="s">
        <v>104</v>
      </c>
      <c r="C63" s="39" t="s">
        <v>101</v>
      </c>
      <c r="D63" s="21" t="s">
        <v>21</v>
      </c>
      <c r="E63" s="107">
        <v>16961</v>
      </c>
      <c r="F63">
        <v>0</v>
      </c>
      <c r="G63">
        <v>0</v>
      </c>
      <c r="H63" s="109">
        <f t="shared" si="12"/>
        <v>16961</v>
      </c>
      <c r="I63" s="73">
        <v>4521</v>
      </c>
      <c r="J63" s="84">
        <f t="shared" si="10"/>
        <v>0.2665526796769058</v>
      </c>
      <c r="K63">
        <v>164</v>
      </c>
      <c r="L63">
        <v>1077</v>
      </c>
      <c r="M63" s="95">
        <v>17237</v>
      </c>
      <c r="N63" s="87">
        <f t="shared" si="3"/>
        <v>1.016272625434821</v>
      </c>
      <c r="O63" s="92">
        <v>5317</v>
      </c>
      <c r="P63" s="52">
        <v>17197</v>
      </c>
      <c r="Q63" s="90">
        <f t="shared" si="4"/>
        <v>0.308464349944886</v>
      </c>
      <c r="R63" s="106">
        <f t="shared" si="5"/>
        <v>0.9976794105702849</v>
      </c>
      <c r="S63" s="164">
        <v>353.74</v>
      </c>
      <c r="T63" s="123">
        <v>525</v>
      </c>
      <c r="U63" s="48">
        <v>6690</v>
      </c>
      <c r="V63" s="48">
        <v>6650</v>
      </c>
      <c r="W63" s="125">
        <f t="shared" si="9"/>
        <v>0.9940209267563528</v>
      </c>
      <c r="X63" s="154">
        <v>283</v>
      </c>
      <c r="Y63" s="140">
        <v>462</v>
      </c>
      <c r="Z63" s="140">
        <v>6722</v>
      </c>
      <c r="AA63" s="165">
        <v>6682</v>
      </c>
      <c r="AB63" s="133">
        <f t="shared" si="6"/>
        <v>0.9940493900624814</v>
      </c>
      <c r="AC63" s="132">
        <f t="shared" si="11"/>
        <v>1.004812030075188</v>
      </c>
      <c r="AD63" s="116" t="s">
        <v>138</v>
      </c>
      <c r="AF63" s="129"/>
      <c r="AG63" s="129"/>
      <c r="AH63" s="129"/>
      <c r="AI63" s="129"/>
      <c r="AJ63" s="129"/>
      <c r="AK63" s="129"/>
    </row>
    <row r="64" spans="1:34" ht="12.75" customHeight="1">
      <c r="A64" s="30" t="s">
        <v>139</v>
      </c>
      <c r="B64" s="31" t="s">
        <v>96</v>
      </c>
      <c r="C64" s="31" t="s">
        <v>71</v>
      </c>
      <c r="D64" s="32" t="s">
        <v>22</v>
      </c>
      <c r="E64" s="108">
        <v>5013</v>
      </c>
      <c r="F64" s="1">
        <v>0</v>
      </c>
      <c r="G64" s="1">
        <v>0</v>
      </c>
      <c r="H64" s="109">
        <v>1574</v>
      </c>
      <c r="I64" s="74">
        <v>747</v>
      </c>
      <c r="J64" s="84">
        <f t="shared" si="10"/>
        <v>0.47458703939008895</v>
      </c>
      <c r="K64">
        <v>145</v>
      </c>
      <c r="M64" s="95">
        <v>1791</v>
      </c>
      <c r="N64" s="87">
        <f t="shared" si="3"/>
        <v>0.35727109515260325</v>
      </c>
      <c r="O64" s="92">
        <v>630</v>
      </c>
      <c r="P64" s="52">
        <v>1716</v>
      </c>
      <c r="Q64" s="90">
        <f t="shared" si="4"/>
        <v>0.35175879396984927</v>
      </c>
      <c r="R64" s="106">
        <f t="shared" si="5"/>
        <v>0.9581239530988275</v>
      </c>
      <c r="S64" s="128">
        <v>187.4</v>
      </c>
      <c r="T64" s="127">
        <v>0</v>
      </c>
      <c r="U64" s="48">
        <v>856.95</v>
      </c>
      <c r="V64" s="48">
        <v>856.95</v>
      </c>
      <c r="W64" s="125">
        <f t="shared" si="9"/>
        <v>1</v>
      </c>
      <c r="X64" s="154">
        <v>187</v>
      </c>
      <c r="Y64" s="140">
        <v>0</v>
      </c>
      <c r="Z64" s="140">
        <v>882</v>
      </c>
      <c r="AA64" s="165">
        <v>866</v>
      </c>
      <c r="AB64" s="133">
        <f t="shared" si="6"/>
        <v>0.981859410430839</v>
      </c>
      <c r="AC64" s="132">
        <f t="shared" si="11"/>
        <v>1.0105607094929692</v>
      </c>
      <c r="AD64" s="116" t="s">
        <v>139</v>
      </c>
      <c r="AF64" s="109"/>
      <c r="AG64" s="129"/>
      <c r="AH64" s="129"/>
    </row>
    <row r="65" spans="1:32" ht="12.75" customHeight="1">
      <c r="A65" s="30" t="s">
        <v>140</v>
      </c>
      <c r="B65" s="31" t="s">
        <v>23</v>
      </c>
      <c r="C65" s="31" t="s">
        <v>94</v>
      </c>
      <c r="D65" s="32" t="s">
        <v>24</v>
      </c>
      <c r="E65" s="108">
        <v>4957</v>
      </c>
      <c r="F65" s="1">
        <v>10</v>
      </c>
      <c r="G65" s="1">
        <v>0</v>
      </c>
      <c r="H65" s="109">
        <f t="shared" si="12"/>
        <v>4967</v>
      </c>
      <c r="I65" s="105">
        <v>1157</v>
      </c>
      <c r="J65" s="84">
        <f t="shared" si="10"/>
        <v>0.23293738675256695</v>
      </c>
      <c r="K65">
        <v>456</v>
      </c>
      <c r="M65" s="95">
        <v>5002</v>
      </c>
      <c r="N65" s="87">
        <f t="shared" si="3"/>
        <v>1.0090780714141618</v>
      </c>
      <c r="O65" s="92">
        <v>1202</v>
      </c>
      <c r="P65" s="52">
        <v>5002</v>
      </c>
      <c r="Q65" s="90">
        <f aca="true" t="shared" si="13" ref="Q65:Q73">O65/M65</f>
        <v>0.24030387844862056</v>
      </c>
      <c r="R65" s="106">
        <f t="shared" si="5"/>
        <v>1</v>
      </c>
      <c r="S65" s="164">
        <v>413.24</v>
      </c>
      <c r="T65" s="127">
        <v>0</v>
      </c>
      <c r="U65" s="48">
        <v>1160.22</v>
      </c>
      <c r="V65" s="48">
        <v>1160.22</v>
      </c>
      <c r="W65" s="125">
        <f t="shared" si="9"/>
        <v>1</v>
      </c>
      <c r="X65" s="154">
        <v>348</v>
      </c>
      <c r="Y65" s="140">
        <v>0</v>
      </c>
      <c r="Z65" s="140">
        <v>1130</v>
      </c>
      <c r="AA65" s="165">
        <v>1130</v>
      </c>
      <c r="AB65" s="133">
        <f t="shared" si="6"/>
        <v>1</v>
      </c>
      <c r="AC65" s="132">
        <f t="shared" si="11"/>
        <v>0.9739532157694231</v>
      </c>
      <c r="AD65" s="116" t="s">
        <v>140</v>
      </c>
      <c r="AF65" s="1"/>
    </row>
    <row r="66" spans="1:32" ht="12.75" customHeight="1">
      <c r="A66" s="30" t="s">
        <v>25</v>
      </c>
      <c r="B66" s="31" t="s">
        <v>23</v>
      </c>
      <c r="C66" s="31" t="s">
        <v>71</v>
      </c>
      <c r="D66" s="32" t="s">
        <v>26</v>
      </c>
      <c r="E66" s="108">
        <v>1947</v>
      </c>
      <c r="F66" s="1">
        <v>0</v>
      </c>
      <c r="G66" s="1">
        <v>0</v>
      </c>
      <c r="H66" s="109">
        <f t="shared" si="12"/>
        <v>1947</v>
      </c>
      <c r="I66" s="105">
        <v>590</v>
      </c>
      <c r="J66" s="84">
        <f aca="true" t="shared" si="14" ref="J66:J73">I66/H66</f>
        <v>0.30303030303030304</v>
      </c>
      <c r="M66" s="95">
        <v>1790</v>
      </c>
      <c r="N66" s="87">
        <f t="shared" si="3"/>
        <v>0.9193631227529533</v>
      </c>
      <c r="O66" s="92">
        <v>454</v>
      </c>
      <c r="P66" s="52">
        <v>1761</v>
      </c>
      <c r="Q66" s="90">
        <f t="shared" si="13"/>
        <v>0.2536312849162011</v>
      </c>
      <c r="R66" s="106">
        <f t="shared" si="5"/>
        <v>0.9837988826815642</v>
      </c>
      <c r="S66" s="162">
        <v>27.27</v>
      </c>
      <c r="T66" s="127">
        <v>17.55</v>
      </c>
      <c r="U66" s="48">
        <v>528</v>
      </c>
      <c r="V66" s="48">
        <v>499</v>
      </c>
      <c r="W66" s="125">
        <f t="shared" si="9"/>
        <v>0.9450757575757576</v>
      </c>
      <c r="X66" s="155">
        <v>15</v>
      </c>
      <c r="Y66" s="141">
        <v>32</v>
      </c>
      <c r="Z66" s="141">
        <v>527</v>
      </c>
      <c r="AA66" s="166">
        <v>514</v>
      </c>
      <c r="AB66" s="133">
        <f t="shared" si="6"/>
        <v>0.9753320683111955</v>
      </c>
      <c r="AC66" s="132">
        <f t="shared" si="11"/>
        <v>1.0300601202404809</v>
      </c>
      <c r="AD66" s="116" t="s">
        <v>25</v>
      </c>
      <c r="AF66" s="129"/>
    </row>
    <row r="67" spans="1:32" ht="12.75" customHeight="1">
      <c r="A67" s="30" t="s">
        <v>141</v>
      </c>
      <c r="B67" s="31" t="s">
        <v>23</v>
      </c>
      <c r="C67" s="31" t="s">
        <v>94</v>
      </c>
      <c r="D67" s="32" t="s">
        <v>27</v>
      </c>
      <c r="E67" s="108">
        <v>2228</v>
      </c>
      <c r="F67" s="1">
        <v>0</v>
      </c>
      <c r="G67" s="1">
        <v>0</v>
      </c>
      <c r="H67" s="109">
        <f t="shared" si="12"/>
        <v>2228</v>
      </c>
      <c r="I67" s="105">
        <v>628</v>
      </c>
      <c r="J67" s="84">
        <f t="shared" si="14"/>
        <v>0.28186714542190305</v>
      </c>
      <c r="K67">
        <v>99</v>
      </c>
      <c r="M67" s="95">
        <v>2125</v>
      </c>
      <c r="N67" s="87">
        <f aca="true" t="shared" si="15" ref="N67:N73">M67/E67</f>
        <v>0.953770197486535</v>
      </c>
      <c r="O67" s="92">
        <v>525</v>
      </c>
      <c r="P67" s="52">
        <v>2125</v>
      </c>
      <c r="Q67" s="90">
        <f t="shared" si="13"/>
        <v>0.24705882352941178</v>
      </c>
      <c r="R67" s="106">
        <f aca="true" t="shared" si="16" ref="R67:R73">P67/M67</f>
        <v>1</v>
      </c>
      <c r="S67" s="128">
        <v>187.18</v>
      </c>
      <c r="T67" s="48"/>
      <c r="U67" s="48">
        <v>555.09</v>
      </c>
      <c r="V67" s="48">
        <v>555.09</v>
      </c>
      <c r="W67" s="125">
        <f t="shared" si="9"/>
        <v>1</v>
      </c>
      <c r="X67" s="154">
        <v>188</v>
      </c>
      <c r="Y67" s="140">
        <v>0</v>
      </c>
      <c r="Z67" s="141">
        <v>508</v>
      </c>
      <c r="AA67" s="166">
        <v>508</v>
      </c>
      <c r="AB67" s="133">
        <f t="shared" si="6"/>
        <v>1</v>
      </c>
      <c r="AC67" s="132">
        <f t="shared" si="11"/>
        <v>0.9151669098704714</v>
      </c>
      <c r="AD67" s="116" t="s">
        <v>141</v>
      </c>
      <c r="AF67" s="109"/>
    </row>
    <row r="68" spans="1:32" ht="12.75" customHeight="1">
      <c r="A68" s="30" t="s">
        <v>149</v>
      </c>
      <c r="B68" s="31"/>
      <c r="C68" s="31"/>
      <c r="D68" s="32" t="s">
        <v>151</v>
      </c>
      <c r="E68" s="108">
        <v>310</v>
      </c>
      <c r="F68" s="1">
        <v>0</v>
      </c>
      <c r="G68" s="1">
        <v>0</v>
      </c>
      <c r="H68" s="109">
        <f t="shared" si="12"/>
        <v>310</v>
      </c>
      <c r="I68" s="105">
        <v>176</v>
      </c>
      <c r="J68" s="84">
        <f t="shared" si="14"/>
        <v>0.567741935483871</v>
      </c>
      <c r="K68">
        <v>68</v>
      </c>
      <c r="M68" s="95">
        <v>310</v>
      </c>
      <c r="N68" s="87">
        <f t="shared" si="15"/>
        <v>1</v>
      </c>
      <c r="O68" s="92">
        <v>177</v>
      </c>
      <c r="P68" s="52">
        <v>310</v>
      </c>
      <c r="Q68" s="90">
        <f>O68/P68</f>
        <v>0.5709677419354838</v>
      </c>
      <c r="R68" s="106">
        <f t="shared" si="16"/>
        <v>1</v>
      </c>
      <c r="S68" s="128">
        <v>79.08</v>
      </c>
      <c r="T68" s="48">
        <v>0</v>
      </c>
      <c r="U68" s="48">
        <v>249.54</v>
      </c>
      <c r="V68" s="48">
        <v>219.54</v>
      </c>
      <c r="W68" s="125">
        <f t="shared" si="9"/>
        <v>0.8797787929790815</v>
      </c>
      <c r="X68" s="154">
        <v>77</v>
      </c>
      <c r="Y68" s="140">
        <v>0</v>
      </c>
      <c r="Z68" s="140">
        <v>248</v>
      </c>
      <c r="AA68" s="165">
        <v>218</v>
      </c>
      <c r="AB68" s="133">
        <f aca="true" t="shared" si="17" ref="AB68:AB73">AA68/Z68</f>
        <v>0.8790322580645161</v>
      </c>
      <c r="AC68" s="132">
        <f t="shared" si="11"/>
        <v>0.9929853329689351</v>
      </c>
      <c r="AD68" s="116" t="s">
        <v>149</v>
      </c>
      <c r="AF68" s="1"/>
    </row>
    <row r="69" spans="1:30" ht="12.75" customHeight="1">
      <c r="A69" s="30" t="s">
        <v>142</v>
      </c>
      <c r="B69" s="31" t="s">
        <v>23</v>
      </c>
      <c r="C69" s="31" t="s">
        <v>94</v>
      </c>
      <c r="D69" s="32" t="s">
        <v>28</v>
      </c>
      <c r="E69" s="108">
        <v>693</v>
      </c>
      <c r="F69" s="1">
        <v>0</v>
      </c>
      <c r="G69" s="1">
        <v>0</v>
      </c>
      <c r="H69" s="109">
        <f t="shared" si="12"/>
        <v>693</v>
      </c>
      <c r="I69" s="105">
        <v>173</v>
      </c>
      <c r="J69" s="84">
        <f t="shared" si="14"/>
        <v>0.24963924963924963</v>
      </c>
      <c r="M69" s="95">
        <v>665</v>
      </c>
      <c r="N69" s="87">
        <f t="shared" si="15"/>
        <v>0.9595959595959596</v>
      </c>
      <c r="O69" s="92">
        <v>130</v>
      </c>
      <c r="P69" s="52">
        <v>650</v>
      </c>
      <c r="Q69" s="90">
        <f t="shared" si="13"/>
        <v>0.19548872180451127</v>
      </c>
      <c r="R69" s="106">
        <f t="shared" si="16"/>
        <v>0.9774436090225563</v>
      </c>
      <c r="S69" s="162">
        <v>85.62</v>
      </c>
      <c r="T69" s="48">
        <v>0</v>
      </c>
      <c r="U69" s="123">
        <v>331.81</v>
      </c>
      <c r="V69" s="124">
        <v>230.81</v>
      </c>
      <c r="W69" s="125">
        <f t="shared" si="9"/>
        <v>0.6956089328230011</v>
      </c>
      <c r="X69" s="154">
        <v>86</v>
      </c>
      <c r="Y69" s="140">
        <v>0</v>
      </c>
      <c r="Z69" s="140">
        <v>319</v>
      </c>
      <c r="AA69" s="165">
        <v>233</v>
      </c>
      <c r="AB69" s="133">
        <f t="shared" si="17"/>
        <v>0.7304075235109718</v>
      </c>
      <c r="AC69" s="132">
        <f t="shared" si="11"/>
        <v>1.0094883237294745</v>
      </c>
      <c r="AD69" s="116" t="s">
        <v>142</v>
      </c>
    </row>
    <row r="70" spans="1:30" ht="12.75" customHeight="1">
      <c r="A70" s="30" t="s">
        <v>143</v>
      </c>
      <c r="B70" s="31" t="s">
        <v>23</v>
      </c>
      <c r="C70" s="31" t="s">
        <v>71</v>
      </c>
      <c r="D70" s="32" t="s">
        <v>29</v>
      </c>
      <c r="E70" s="108">
        <v>366</v>
      </c>
      <c r="F70" s="1">
        <v>0</v>
      </c>
      <c r="G70" s="1">
        <v>0</v>
      </c>
      <c r="H70" s="109">
        <f t="shared" si="12"/>
        <v>366</v>
      </c>
      <c r="I70" s="105">
        <v>156</v>
      </c>
      <c r="J70" s="84">
        <f t="shared" si="14"/>
        <v>0.4262295081967213</v>
      </c>
      <c r="K70">
        <v>61.8</v>
      </c>
      <c r="M70" s="95">
        <v>366</v>
      </c>
      <c r="N70" s="87">
        <f t="shared" si="15"/>
        <v>1</v>
      </c>
      <c r="O70" s="92">
        <v>146</v>
      </c>
      <c r="P70" s="52">
        <v>366</v>
      </c>
      <c r="Q70" s="90">
        <f t="shared" si="13"/>
        <v>0.3989071038251366</v>
      </c>
      <c r="R70" s="106">
        <f t="shared" si="16"/>
        <v>1</v>
      </c>
      <c r="S70" s="128">
        <v>57</v>
      </c>
      <c r="T70" s="48">
        <v>0</v>
      </c>
      <c r="U70" s="48">
        <v>132.5</v>
      </c>
      <c r="V70" s="48">
        <v>132.5</v>
      </c>
      <c r="W70" s="125">
        <f t="shared" si="9"/>
        <v>1</v>
      </c>
      <c r="X70" s="154">
        <v>46</v>
      </c>
      <c r="Y70" s="140">
        <v>0</v>
      </c>
      <c r="Z70" s="141">
        <v>116</v>
      </c>
      <c r="AA70" s="166">
        <v>116</v>
      </c>
      <c r="AB70" s="133">
        <f t="shared" si="17"/>
        <v>1</v>
      </c>
      <c r="AC70" s="143">
        <f t="shared" si="11"/>
        <v>0.8754716981132076</v>
      </c>
      <c r="AD70" s="116" t="s">
        <v>143</v>
      </c>
    </row>
    <row r="71" spans="1:32" ht="12.75" customHeight="1">
      <c r="A71" s="30" t="s">
        <v>152</v>
      </c>
      <c r="B71" s="31"/>
      <c r="C71" s="31"/>
      <c r="D71" s="32" t="s">
        <v>153</v>
      </c>
      <c r="E71" s="108">
        <v>96</v>
      </c>
      <c r="F71" s="1">
        <v>0</v>
      </c>
      <c r="G71" s="1">
        <v>0</v>
      </c>
      <c r="H71" s="109">
        <v>3535</v>
      </c>
      <c r="I71" s="74">
        <v>1242</v>
      </c>
      <c r="J71" s="84">
        <f t="shared" si="14"/>
        <v>0.35134370579915136</v>
      </c>
      <c r="K71">
        <v>290</v>
      </c>
      <c r="M71" s="95">
        <v>3404</v>
      </c>
      <c r="N71" s="87"/>
      <c r="O71" s="92">
        <v>1249</v>
      </c>
      <c r="P71" s="52">
        <v>3373</v>
      </c>
      <c r="Q71" s="90">
        <f t="shared" si="13"/>
        <v>0.36692126909518213</v>
      </c>
      <c r="R71" s="106">
        <f t="shared" si="16"/>
        <v>0.9908930669800236</v>
      </c>
      <c r="S71" s="164">
        <v>187.5</v>
      </c>
      <c r="T71" s="48">
        <v>0</v>
      </c>
      <c r="U71" s="48">
        <v>1041</v>
      </c>
      <c r="V71" s="48">
        <v>972</v>
      </c>
      <c r="W71" s="125">
        <f t="shared" si="9"/>
        <v>0.9337175792507204</v>
      </c>
      <c r="X71" s="154">
        <v>195</v>
      </c>
      <c r="Y71" s="140">
        <v>0</v>
      </c>
      <c r="Z71" s="140">
        <v>1046</v>
      </c>
      <c r="AA71" s="165">
        <v>978</v>
      </c>
      <c r="AB71" s="133">
        <f>AA71/Z71</f>
        <v>0.9349904397705545</v>
      </c>
      <c r="AC71" s="132">
        <f t="shared" si="11"/>
        <v>1.0061728395061729</v>
      </c>
      <c r="AD71" s="116" t="s">
        <v>152</v>
      </c>
      <c r="AF71" s="109"/>
    </row>
    <row r="72" spans="1:32" s="1" customFormat="1" ht="12.75" customHeight="1">
      <c r="A72" s="26" t="s">
        <v>144</v>
      </c>
      <c r="B72" s="27" t="s">
        <v>91</v>
      </c>
      <c r="C72" s="27" t="s">
        <v>71</v>
      </c>
      <c r="D72" s="29" t="s">
        <v>30</v>
      </c>
      <c r="E72" s="108">
        <v>6</v>
      </c>
      <c r="F72" s="1">
        <v>0</v>
      </c>
      <c r="G72" s="1">
        <v>0</v>
      </c>
      <c r="H72" s="109">
        <f t="shared" si="12"/>
        <v>6</v>
      </c>
      <c r="I72" s="105">
        <v>6</v>
      </c>
      <c r="J72" s="157">
        <f t="shared" si="14"/>
        <v>1</v>
      </c>
      <c r="M72" s="67">
        <v>1013</v>
      </c>
      <c r="N72" s="158"/>
      <c r="O72" s="1">
        <v>338</v>
      </c>
      <c r="P72" s="1">
        <v>1013</v>
      </c>
      <c r="Q72" s="159">
        <f t="shared" si="13"/>
        <v>0.3336623889437315</v>
      </c>
      <c r="R72" s="160">
        <f t="shared" si="16"/>
        <v>1</v>
      </c>
      <c r="S72" s="162">
        <v>0</v>
      </c>
      <c r="T72" s="162">
        <v>4.17</v>
      </c>
      <c r="U72" s="48">
        <v>812</v>
      </c>
      <c r="V72" s="48">
        <v>774</v>
      </c>
      <c r="W72" s="132">
        <f t="shared" si="9"/>
        <v>0.9532019704433498</v>
      </c>
      <c r="X72" s="155">
        <v>0</v>
      </c>
      <c r="Y72" s="141">
        <v>9</v>
      </c>
      <c r="Z72" s="141">
        <v>886</v>
      </c>
      <c r="AA72" s="166">
        <v>886</v>
      </c>
      <c r="AB72" s="134">
        <f>AA72/Z72</f>
        <v>1</v>
      </c>
      <c r="AC72" s="132">
        <f t="shared" si="11"/>
        <v>1.144702842377261</v>
      </c>
      <c r="AD72" s="116" t="s">
        <v>144</v>
      </c>
      <c r="AF72" s="109"/>
    </row>
    <row r="73" spans="1:30" ht="12.75" customHeight="1">
      <c r="A73" s="42" t="s">
        <v>145</v>
      </c>
      <c r="B73" s="27"/>
      <c r="C73" s="27"/>
      <c r="D73" s="29" t="s">
        <v>31</v>
      </c>
      <c r="E73" s="107">
        <v>245</v>
      </c>
      <c r="F73">
        <v>0</v>
      </c>
      <c r="G73">
        <v>0</v>
      </c>
      <c r="H73" s="109">
        <f t="shared" si="12"/>
        <v>245</v>
      </c>
      <c r="I73" s="73">
        <v>257</v>
      </c>
      <c r="J73" s="84">
        <f t="shared" si="14"/>
        <v>1.0489795918367346</v>
      </c>
      <c r="K73">
        <v>237</v>
      </c>
      <c r="L73" s="45"/>
      <c r="M73" s="96">
        <v>306</v>
      </c>
      <c r="N73" s="87">
        <f t="shared" si="15"/>
        <v>1.2489795918367348</v>
      </c>
      <c r="O73" s="93">
        <v>261</v>
      </c>
      <c r="P73" s="52">
        <v>306</v>
      </c>
      <c r="Q73" s="90">
        <f t="shared" si="13"/>
        <v>0.8529411764705882</v>
      </c>
      <c r="R73" s="106">
        <f t="shared" si="16"/>
        <v>1</v>
      </c>
      <c r="S73" s="164">
        <v>236</v>
      </c>
      <c r="T73" s="48">
        <v>0</v>
      </c>
      <c r="U73" s="48">
        <v>229</v>
      </c>
      <c r="V73" s="48">
        <v>229</v>
      </c>
      <c r="W73" s="125">
        <f t="shared" si="9"/>
        <v>1</v>
      </c>
      <c r="X73" s="154">
        <v>202</v>
      </c>
      <c r="Y73" s="140">
        <v>0</v>
      </c>
      <c r="Z73" s="141">
        <v>212</v>
      </c>
      <c r="AA73" s="166">
        <v>212</v>
      </c>
      <c r="AB73" s="133">
        <f t="shared" si="17"/>
        <v>1</v>
      </c>
      <c r="AC73" s="132">
        <f t="shared" si="11"/>
        <v>0.925764192139738</v>
      </c>
      <c r="AD73" s="116" t="s">
        <v>145</v>
      </c>
    </row>
    <row r="74" spans="1:30" s="45" customFormat="1" ht="12.75" customHeight="1">
      <c r="A74" s="43"/>
      <c r="B74" s="44"/>
      <c r="C74" s="44"/>
      <c r="D74" s="43"/>
      <c r="E74" s="53"/>
      <c r="I74" s="75"/>
      <c r="L74"/>
      <c r="M74" s="73"/>
      <c r="N74" s="77"/>
      <c r="O74"/>
      <c r="Q74" s="91"/>
      <c r="S74" s="162"/>
      <c r="T74" s="126"/>
      <c r="U74" s="126"/>
      <c r="V74" s="126"/>
      <c r="W74" s="125"/>
      <c r="X74" s="133"/>
      <c r="Y74" s="133"/>
      <c r="Z74" s="133"/>
      <c r="AA74" s="133"/>
      <c r="AB74" s="133"/>
      <c r="AC74" s="132"/>
      <c r="AD74" s="117"/>
    </row>
    <row r="75" spans="1:29" ht="12.75" customHeight="1">
      <c r="A75" s="46"/>
      <c r="B75" s="47"/>
      <c r="C75" s="47"/>
      <c r="D75" s="46"/>
      <c r="H75" s="76"/>
      <c r="S75" s="162"/>
      <c r="T75" s="48"/>
      <c r="W75" s="125"/>
      <c r="X75" s="133"/>
      <c r="Y75" s="133"/>
      <c r="Z75" s="133"/>
      <c r="AA75" s="133"/>
      <c r="AB75" s="133"/>
      <c r="AC75" s="132"/>
    </row>
    <row r="76" spans="1:29" ht="12.75" customHeight="1">
      <c r="A76" s="46"/>
      <c r="B76" s="47"/>
      <c r="C76" s="47"/>
      <c r="D76" s="46"/>
      <c r="T76" s="48"/>
      <c r="W76" s="125"/>
      <c r="X76" s="133"/>
      <c r="Y76" s="133"/>
      <c r="Z76" s="133"/>
      <c r="AA76" s="133"/>
      <c r="AB76" s="133"/>
      <c r="AC76" s="132"/>
    </row>
    <row r="77" spans="1:29" ht="12.75" customHeight="1">
      <c r="A77" s="48"/>
      <c r="B77" s="49"/>
      <c r="C77" s="49"/>
      <c r="D77" s="48"/>
      <c r="E77" s="24"/>
      <c r="T77" s="48"/>
      <c r="W77" s="125"/>
      <c r="X77" s="133"/>
      <c r="Y77" s="133"/>
      <c r="Z77" s="133"/>
      <c r="AA77" s="133"/>
      <c r="AB77" s="133"/>
      <c r="AC77" s="132"/>
    </row>
    <row r="78" spans="1:29" ht="12.75" customHeight="1">
      <c r="A78" s="48"/>
      <c r="B78" s="49"/>
      <c r="C78" s="49"/>
      <c r="D78" s="50"/>
      <c r="E78" s="24"/>
      <c r="T78" s="48"/>
      <c r="U78" s="48"/>
      <c r="V78" s="48"/>
      <c r="W78" s="125"/>
      <c r="X78" s="133"/>
      <c r="Y78" s="133"/>
      <c r="Z78" s="133"/>
      <c r="AA78" s="133"/>
      <c r="AB78" s="133"/>
      <c r="AC78" s="132"/>
    </row>
    <row r="79" spans="1:32" ht="12.75" customHeight="1">
      <c r="A79" s="48"/>
      <c r="B79" s="49"/>
      <c r="C79" s="49"/>
      <c r="D79" s="48"/>
      <c r="E79" s="24"/>
      <c r="T79" s="48"/>
      <c r="U79" s="48"/>
      <c r="V79" s="145"/>
      <c r="W79" s="125"/>
      <c r="X79" s="140"/>
      <c r="Y79" s="140"/>
      <c r="Z79" s="140"/>
      <c r="AA79" s="140"/>
      <c r="AB79" s="133"/>
      <c r="AC79" s="132"/>
      <c r="AD79" s="116"/>
      <c r="AF79" s="129"/>
    </row>
    <row r="80" spans="1:30" ht="12.75" customHeight="1">
      <c r="A80" s="48"/>
      <c r="B80" s="49"/>
      <c r="C80" s="49"/>
      <c r="D80" s="48"/>
      <c r="T80" s="48"/>
      <c r="U80" s="123"/>
      <c r="V80" s="123"/>
      <c r="W80" s="125"/>
      <c r="X80" s="140"/>
      <c r="Y80" s="140"/>
      <c r="Z80" s="140"/>
      <c r="AA80" s="140"/>
      <c r="AB80" s="133"/>
      <c r="AC80" s="132"/>
      <c r="AD80" s="116"/>
    </row>
    <row r="81" spans="1:30" ht="12.75" customHeight="1">
      <c r="A81" s="48"/>
      <c r="B81" s="49"/>
      <c r="C81" s="49"/>
      <c r="D81" s="48"/>
      <c r="T81" s="48"/>
      <c r="U81" s="123"/>
      <c r="V81" s="123"/>
      <c r="W81" s="125"/>
      <c r="X81" s="125"/>
      <c r="Y81" s="125"/>
      <c r="Z81" s="125"/>
      <c r="AA81" s="125"/>
      <c r="AB81" s="125"/>
      <c r="AC81" s="125"/>
      <c r="AD81" s="116"/>
    </row>
    <row r="82" spans="1:22" ht="12.75" customHeight="1">
      <c r="A82" s="48"/>
      <c r="B82" s="49"/>
      <c r="C82" s="49"/>
      <c r="D82" s="48"/>
      <c r="T82" s="48"/>
      <c r="U82" s="48"/>
      <c r="V82" s="48"/>
    </row>
    <row r="83" spans="1:21" ht="12.75" customHeight="1">
      <c r="A83" s="48"/>
      <c r="B83" s="49"/>
      <c r="C83" s="49"/>
      <c r="D83" s="48"/>
      <c r="T83" s="48"/>
      <c r="U83" s="48"/>
    </row>
    <row r="84" spans="1:21" ht="12.75" customHeight="1">
      <c r="A84" s="48"/>
      <c r="B84" s="49"/>
      <c r="C84" s="49"/>
      <c r="D84" s="48"/>
      <c r="T84" s="48"/>
      <c r="U84" s="48"/>
    </row>
    <row r="85" spans="1:21" ht="12.75" customHeight="1">
      <c r="A85" s="48"/>
      <c r="B85" s="49"/>
      <c r="C85" s="49"/>
      <c r="D85" s="48"/>
      <c r="T85" s="48"/>
      <c r="U85" s="48"/>
    </row>
    <row r="86" spans="1:21" ht="12.75" customHeight="1">
      <c r="A86" s="48"/>
      <c r="B86" s="49"/>
      <c r="C86" s="49"/>
      <c r="D86" s="48"/>
      <c r="T86" s="48"/>
      <c r="U86" s="48"/>
    </row>
    <row r="87" spans="4:20" ht="12.75" customHeight="1" thickBot="1">
      <c r="D87" s="48"/>
      <c r="T87" s="48"/>
    </row>
    <row r="88" spans="6:20" ht="12.75" customHeight="1">
      <c r="F88" s="57"/>
      <c r="G88" s="58"/>
      <c r="H88" s="97" t="s">
        <v>150</v>
      </c>
      <c r="I88" s="98" t="s">
        <v>156</v>
      </c>
      <c r="J88" s="99" t="s">
        <v>157</v>
      </c>
      <c r="T88" s="48"/>
    </row>
    <row r="89" spans="6:20" ht="12.75" customHeight="1">
      <c r="F89" s="59" t="s">
        <v>93</v>
      </c>
      <c r="G89" s="54" t="s">
        <v>95</v>
      </c>
      <c r="H89" s="64">
        <v>2239</v>
      </c>
      <c r="I89" s="70">
        <v>3796</v>
      </c>
      <c r="J89" s="100" t="e">
        <f>I89/#REF!</f>
        <v>#REF!</v>
      </c>
      <c r="T89" s="48"/>
    </row>
    <row r="90" spans="6:20" ht="12.75" customHeight="1">
      <c r="F90" s="60" t="s">
        <v>121</v>
      </c>
      <c r="G90" s="55" t="s">
        <v>98</v>
      </c>
      <c r="H90" s="64">
        <v>2700</v>
      </c>
      <c r="I90" s="70">
        <v>7345</v>
      </c>
      <c r="J90" s="100" t="e">
        <f>I90/#REF!</f>
        <v>#REF!</v>
      </c>
      <c r="T90" s="48"/>
    </row>
    <row r="91" spans="6:20" ht="12.75" customHeight="1">
      <c r="F91" s="61" t="s">
        <v>44</v>
      </c>
      <c r="G91" s="101" t="s">
        <v>10</v>
      </c>
      <c r="H91" s="65">
        <v>26025</v>
      </c>
      <c r="I91" s="70">
        <v>13720</v>
      </c>
      <c r="J91" s="100" t="e">
        <f>I91/#REF!</f>
        <v>#REF!</v>
      </c>
      <c r="T91" s="48"/>
    </row>
    <row r="92" spans="6:20" ht="12.75" customHeight="1">
      <c r="F92" s="61" t="s">
        <v>54</v>
      </c>
      <c r="G92" s="56" t="s">
        <v>12</v>
      </c>
      <c r="H92" s="65">
        <v>2575</v>
      </c>
      <c r="I92" s="102">
        <v>4427</v>
      </c>
      <c r="J92" s="100" t="e">
        <f>I92/#REF!</f>
        <v>#REF!</v>
      </c>
      <c r="T92" s="48"/>
    </row>
    <row r="93" spans="6:10" ht="12.75" customHeight="1">
      <c r="F93" s="61" t="s">
        <v>55</v>
      </c>
      <c r="G93" s="101" t="s">
        <v>13</v>
      </c>
      <c r="H93" s="65">
        <v>8536</v>
      </c>
      <c r="I93" s="70">
        <v>6210</v>
      </c>
      <c r="J93" s="100" t="e">
        <f>I93/#REF!</f>
        <v>#REF!</v>
      </c>
    </row>
    <row r="94" spans="6:10" ht="12.75" customHeight="1" thickBot="1">
      <c r="F94" s="62"/>
      <c r="G94" s="63" t="s">
        <v>148</v>
      </c>
      <c r="H94" s="103">
        <f>SUM(H89:H93)</f>
        <v>42075</v>
      </c>
      <c r="I94" s="104">
        <f>SUM(I89:I93)</f>
        <v>35498</v>
      </c>
      <c r="J94" s="71"/>
    </row>
  </sheetData>
  <sheetProtection/>
  <autoFilter ref="A4:AD73"/>
  <mergeCells count="2">
    <mergeCell ref="E1:J1"/>
    <mergeCell ref="K1:Q1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Vokurka</cp:lastModifiedBy>
  <cp:lastPrinted>2019-10-17T18:27:49Z</cp:lastPrinted>
  <dcterms:created xsi:type="dcterms:W3CDTF">2014-09-23T06:27:54Z</dcterms:created>
  <dcterms:modified xsi:type="dcterms:W3CDTF">2019-10-17T20:03:34Z</dcterms:modified>
  <cp:category/>
  <cp:version/>
  <cp:contentType/>
  <cp:contentStatus/>
</cp:coreProperties>
</file>