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Vodohospodář\energetika\"/>
    </mc:Choice>
  </mc:AlternateContent>
  <bookViews>
    <workbookView xWindow="0" yWindow="0" windowWidth="25200" windowHeight="1267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1" i="1" l="1"/>
  <c r="I91" i="1"/>
  <c r="H91" i="1"/>
  <c r="G91" i="1"/>
  <c r="F91" i="1"/>
  <c r="E91" i="1"/>
  <c r="D91" i="1"/>
  <c r="C91" i="1"/>
  <c r="M91" i="1" s="1"/>
  <c r="B91" i="1"/>
  <c r="I90" i="1"/>
  <c r="H90" i="1"/>
  <c r="F90" i="1"/>
  <c r="E90" i="1"/>
  <c r="K90" i="1" s="1"/>
  <c r="D90" i="1"/>
  <c r="C90" i="1"/>
  <c r="B90" i="1"/>
  <c r="I89" i="1"/>
  <c r="H89" i="1"/>
  <c r="G89" i="1"/>
  <c r="F89" i="1"/>
  <c r="E89" i="1"/>
  <c r="K89" i="1" s="1"/>
  <c r="D89" i="1"/>
  <c r="C89" i="1"/>
  <c r="B89" i="1"/>
  <c r="K88" i="1"/>
  <c r="I88" i="1"/>
  <c r="H88" i="1"/>
  <c r="G88" i="1"/>
  <c r="L88" i="1" s="1"/>
  <c r="F88" i="1"/>
  <c r="E88" i="1"/>
  <c r="D88" i="1"/>
  <c r="J88" i="1" s="1"/>
  <c r="C88" i="1"/>
  <c r="M88" i="1" s="1"/>
  <c r="B88" i="1"/>
  <c r="I87" i="1"/>
  <c r="H87" i="1"/>
  <c r="G87" i="1"/>
  <c r="F87" i="1"/>
  <c r="E87" i="1"/>
  <c r="K87" i="1" s="1"/>
  <c r="D87" i="1"/>
  <c r="J87" i="1" s="1"/>
  <c r="C87" i="1"/>
  <c r="B87" i="1"/>
  <c r="K86" i="1"/>
  <c r="L86" i="1" s="1"/>
  <c r="N86" i="1" s="1"/>
  <c r="I86" i="1"/>
  <c r="H86" i="1"/>
  <c r="G86" i="1"/>
  <c r="F86" i="1"/>
  <c r="E86" i="1"/>
  <c r="D86" i="1"/>
  <c r="J89" i="1" s="1"/>
  <c r="C86" i="1"/>
  <c r="M86" i="1" s="1"/>
  <c r="B86" i="1"/>
  <c r="L82" i="1"/>
  <c r="K82" i="1"/>
  <c r="J82" i="1"/>
  <c r="I82" i="1"/>
  <c r="K81" i="1"/>
  <c r="J81" i="1"/>
  <c r="I81" i="1"/>
  <c r="G81" i="1"/>
  <c r="L81" i="1" s="1"/>
  <c r="L80" i="1"/>
  <c r="K80" i="1"/>
  <c r="J80" i="1"/>
  <c r="I80" i="1"/>
  <c r="L79" i="1"/>
  <c r="K79" i="1"/>
  <c r="J79" i="1"/>
  <c r="I79" i="1"/>
  <c r="L78" i="1"/>
  <c r="K78" i="1"/>
  <c r="J78" i="1"/>
  <c r="I78" i="1"/>
  <c r="L75" i="1"/>
  <c r="I75" i="1"/>
  <c r="L74" i="1"/>
  <c r="I74" i="1"/>
  <c r="L73" i="1"/>
  <c r="I73" i="1"/>
  <c r="L72" i="1"/>
  <c r="I72" i="1"/>
  <c r="L71" i="1"/>
  <c r="I71" i="1"/>
  <c r="L68" i="1"/>
  <c r="I68" i="1"/>
  <c r="L67" i="1"/>
  <c r="I67" i="1"/>
  <c r="L66" i="1"/>
  <c r="I66" i="1"/>
  <c r="L65" i="1"/>
  <c r="I65" i="1"/>
  <c r="L64" i="1"/>
  <c r="I64" i="1"/>
  <c r="L61" i="1"/>
  <c r="K61" i="1"/>
  <c r="J61" i="1"/>
  <c r="I61" i="1"/>
  <c r="K60" i="1"/>
  <c r="J60" i="1"/>
  <c r="I60" i="1"/>
  <c r="G60" i="1"/>
  <c r="L60" i="1" s="1"/>
  <c r="L59" i="1"/>
  <c r="K59" i="1"/>
  <c r="J59" i="1"/>
  <c r="I59" i="1"/>
  <c r="L58" i="1"/>
  <c r="K58" i="1"/>
  <c r="J58" i="1"/>
  <c r="I58" i="1"/>
  <c r="L57" i="1"/>
  <c r="K57" i="1"/>
  <c r="J57" i="1"/>
  <c r="I57" i="1"/>
  <c r="L54" i="1"/>
  <c r="K54" i="1"/>
  <c r="J54" i="1"/>
  <c r="I54" i="1"/>
  <c r="K53" i="1"/>
  <c r="J53" i="1"/>
  <c r="I53" i="1"/>
  <c r="G53" i="1"/>
  <c r="L53" i="1" s="1"/>
  <c r="L52" i="1"/>
  <c r="K52" i="1"/>
  <c r="J52" i="1"/>
  <c r="I52" i="1"/>
  <c r="L51" i="1"/>
  <c r="K51" i="1"/>
  <c r="J51" i="1"/>
  <c r="I51" i="1"/>
  <c r="L50" i="1"/>
  <c r="K50" i="1"/>
  <c r="J50" i="1"/>
  <c r="I50" i="1"/>
  <c r="L47" i="1"/>
  <c r="K47" i="1"/>
  <c r="J47" i="1"/>
  <c r="I47" i="1"/>
  <c r="K46" i="1"/>
  <c r="J46" i="1"/>
  <c r="I46" i="1"/>
  <c r="G46" i="1"/>
  <c r="L46" i="1" s="1"/>
  <c r="L45" i="1"/>
  <c r="K45" i="1"/>
  <c r="J45" i="1"/>
  <c r="I45" i="1"/>
  <c r="L44" i="1"/>
  <c r="K44" i="1"/>
  <c r="J44" i="1"/>
  <c r="I44" i="1"/>
  <c r="L43" i="1"/>
  <c r="K43" i="1"/>
  <c r="J43" i="1"/>
  <c r="I43" i="1"/>
  <c r="L38" i="1"/>
  <c r="K38" i="1"/>
  <c r="J38" i="1"/>
  <c r="I38" i="1"/>
  <c r="K37" i="1"/>
  <c r="J37" i="1"/>
  <c r="I37" i="1"/>
  <c r="G37" i="1"/>
  <c r="L37" i="1" s="1"/>
  <c r="L36" i="1"/>
  <c r="K36" i="1"/>
  <c r="J36" i="1"/>
  <c r="I36" i="1"/>
  <c r="L35" i="1"/>
  <c r="K35" i="1"/>
  <c r="J35" i="1"/>
  <c r="I35" i="1"/>
  <c r="L34" i="1"/>
  <c r="K34" i="1"/>
  <c r="J34" i="1"/>
  <c r="I34" i="1"/>
  <c r="L31" i="1"/>
  <c r="K31" i="1"/>
  <c r="J31" i="1"/>
  <c r="I31" i="1"/>
  <c r="K30" i="1"/>
  <c r="J30" i="1"/>
  <c r="I30" i="1"/>
  <c r="G30" i="1"/>
  <c r="L30" i="1" s="1"/>
  <c r="L29" i="1"/>
  <c r="K29" i="1"/>
  <c r="J29" i="1"/>
  <c r="I29" i="1"/>
  <c r="L28" i="1"/>
  <c r="K28" i="1"/>
  <c r="J28" i="1"/>
  <c r="I28" i="1"/>
  <c r="L27" i="1"/>
  <c r="K27" i="1"/>
  <c r="J27" i="1"/>
  <c r="I27" i="1"/>
  <c r="L24" i="1"/>
  <c r="K24" i="1"/>
  <c r="J24" i="1"/>
  <c r="I24" i="1"/>
  <c r="K23" i="1"/>
  <c r="J23" i="1"/>
  <c r="I23" i="1"/>
  <c r="G23" i="1"/>
  <c r="L23" i="1" s="1"/>
  <c r="L22" i="1"/>
  <c r="K22" i="1"/>
  <c r="J22" i="1"/>
  <c r="I22" i="1"/>
  <c r="L21" i="1"/>
  <c r="K21" i="1"/>
  <c r="J21" i="1"/>
  <c r="I21" i="1"/>
  <c r="L20" i="1"/>
  <c r="K20" i="1"/>
  <c r="J20" i="1"/>
  <c r="I20" i="1"/>
  <c r="L17" i="1"/>
  <c r="K17" i="1"/>
  <c r="J17" i="1"/>
  <c r="I17" i="1"/>
  <c r="K16" i="1"/>
  <c r="J16" i="1"/>
  <c r="I16" i="1"/>
  <c r="G16" i="1"/>
  <c r="L16" i="1" s="1"/>
  <c r="L15" i="1"/>
  <c r="K15" i="1"/>
  <c r="J15" i="1"/>
  <c r="I15" i="1"/>
  <c r="L14" i="1"/>
  <c r="K14" i="1"/>
  <c r="J14" i="1"/>
  <c r="I14" i="1"/>
  <c r="L13" i="1"/>
  <c r="K13" i="1"/>
  <c r="J13" i="1"/>
  <c r="I13" i="1"/>
  <c r="L10" i="1"/>
  <c r="K10" i="1"/>
  <c r="J10" i="1"/>
  <c r="I10" i="1"/>
  <c r="K9" i="1"/>
  <c r="J9" i="1"/>
  <c r="I9" i="1"/>
  <c r="G9" i="1"/>
  <c r="G90" i="1" s="1"/>
  <c r="L90" i="1" s="1"/>
  <c r="L8" i="1"/>
  <c r="K8" i="1"/>
  <c r="J8" i="1"/>
  <c r="I8" i="1"/>
  <c r="L7" i="1"/>
  <c r="K7" i="1"/>
  <c r="J7" i="1"/>
  <c r="I7" i="1"/>
  <c r="L6" i="1"/>
  <c r="K6" i="1"/>
  <c r="J6" i="1"/>
  <c r="I6" i="1"/>
  <c r="L91" i="1" l="1"/>
  <c r="L89" i="1"/>
  <c r="J91" i="1"/>
  <c r="M87" i="1"/>
  <c r="L87" i="1"/>
  <c r="J90" i="1"/>
  <c r="N91" i="1"/>
  <c r="N87" i="1"/>
  <c r="N88" i="1"/>
  <c r="M89" i="1"/>
  <c r="N89" i="1" s="1"/>
  <c r="M90" i="1"/>
  <c r="N90" i="1" s="1"/>
  <c r="L9" i="1"/>
</calcChain>
</file>

<file path=xl/sharedStrings.xml><?xml version="1.0" encoding="utf-8"?>
<sst xmlns="http://schemas.openxmlformats.org/spreadsheetml/2006/main" count="78" uniqueCount="47">
  <si>
    <t>Energetické hospodářství 1.lékařské fakulty UK za období 2011 - 2016</t>
  </si>
  <si>
    <t xml:space="preserve">O B J E K T </t>
  </si>
  <si>
    <t xml:space="preserve">   elektrická energie</t>
  </si>
  <si>
    <t xml:space="preserve">       zemní  plyn</t>
  </si>
  <si>
    <t xml:space="preserve">   vodné + stočné</t>
  </si>
  <si>
    <t>rok</t>
  </si>
  <si>
    <t xml:space="preserve">  celková spotřeba v %</t>
  </si>
  <si>
    <t>náklady na energie celkem Kč v %</t>
  </si>
  <si>
    <t>kWh</t>
  </si>
  <si>
    <t>Kč</t>
  </si>
  <si>
    <r>
      <t>m</t>
    </r>
    <r>
      <rPr>
        <vertAlign val="superscript"/>
        <sz val="8"/>
        <rFont val="Arial"/>
        <family val="2"/>
        <charset val="238"/>
      </rPr>
      <t>3</t>
    </r>
  </si>
  <si>
    <r>
      <t>ZP/m</t>
    </r>
    <r>
      <rPr>
        <vertAlign val="superscript"/>
        <sz val="8"/>
        <rFont val="Arial"/>
        <family val="2"/>
        <charset val="238"/>
      </rPr>
      <t>3</t>
    </r>
  </si>
  <si>
    <r>
      <t>v+s/m</t>
    </r>
    <r>
      <rPr>
        <vertAlign val="superscript"/>
        <sz val="8"/>
        <rFont val="Arial"/>
        <family val="2"/>
        <charset val="238"/>
      </rPr>
      <t>3</t>
    </r>
  </si>
  <si>
    <t>celkem</t>
  </si>
  <si>
    <t>Děkanát</t>
  </si>
  <si>
    <t>Kateřinská 32/1660</t>
  </si>
  <si>
    <t>ÚVI</t>
  </si>
  <si>
    <t>U Nemocnice 4/497</t>
  </si>
  <si>
    <t>Anatomie KTL</t>
  </si>
  <si>
    <t>U Nemocnice3/1563</t>
  </si>
  <si>
    <t>P A T F Y Z</t>
  </si>
  <si>
    <t>U Nemocnice 5/478</t>
  </si>
  <si>
    <t>Patologie</t>
  </si>
  <si>
    <t>Studničkova2/2039</t>
  </si>
  <si>
    <t>O B J E K T</t>
  </si>
  <si>
    <t xml:space="preserve">  elektrická energie</t>
  </si>
  <si>
    <t xml:space="preserve">        zemní plyn</t>
  </si>
  <si>
    <t xml:space="preserve">    spotřeba v %</t>
  </si>
  <si>
    <t>Kč v %</t>
  </si>
  <si>
    <t>Mikrobiologie</t>
  </si>
  <si>
    <t>Studničkova 7/2028</t>
  </si>
  <si>
    <t>Purkyňův ústav</t>
  </si>
  <si>
    <t>Albertov 4/2048</t>
  </si>
  <si>
    <t>Fyziologie</t>
  </si>
  <si>
    <t>Albertov 5/2029</t>
  </si>
  <si>
    <t>Rehabilitace</t>
  </si>
  <si>
    <t>Albertov 7/2049</t>
  </si>
  <si>
    <t>K T V</t>
  </si>
  <si>
    <t>Salmovská 5/1563</t>
  </si>
  <si>
    <t>Faustův dům</t>
  </si>
  <si>
    <t>Karlovo nám 40</t>
  </si>
  <si>
    <t>Celkem 1. LF UK</t>
  </si>
  <si>
    <t>tepelná energie</t>
  </si>
  <si>
    <t xml:space="preserve">    spotřeba v % (bez tepelné energie)</t>
  </si>
  <si>
    <t>náklady na energie celkem</t>
  </si>
  <si>
    <t>GJ</t>
  </si>
  <si>
    <t>elektřina/kWh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</si>
</sst>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63"/>
      <name val="Arial"/>
      <family val="2"/>
      <charset val="238"/>
    </font>
    <font>
      <b/>
      <sz val="9"/>
      <color indexed="63"/>
      <name val="Arial"/>
      <family val="2"/>
      <charset val="238"/>
    </font>
    <font>
      <sz val="8"/>
      <color indexed="22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6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1" xfId="0" applyFont="1" applyBorder="1"/>
    <xf numFmtId="3" fontId="1" fillId="0" borderId="2" xfId="0" applyNumberFormat="1" applyFont="1" applyBorder="1"/>
    <xf numFmtId="3" fontId="2" fillId="0" borderId="2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3" fontId="2" fillId="0" borderId="0" xfId="0" applyNumberFormat="1" applyFont="1" applyBorder="1"/>
    <xf numFmtId="0" fontId="2" fillId="0" borderId="0" xfId="0" applyFont="1" applyBorder="1"/>
    <xf numFmtId="0" fontId="1" fillId="0" borderId="0" xfId="0" applyFont="1" applyBorder="1"/>
    <xf numFmtId="0" fontId="2" fillId="0" borderId="5" xfId="0" applyFont="1" applyBorder="1"/>
    <xf numFmtId="0" fontId="1" fillId="0" borderId="6" xfId="0" applyFont="1" applyBorder="1"/>
    <xf numFmtId="3" fontId="1" fillId="0" borderId="7" xfId="0" applyNumberFormat="1" applyFont="1" applyBorder="1"/>
    <xf numFmtId="3" fontId="2" fillId="0" borderId="7" xfId="0" applyNumberFormat="1" applyFont="1" applyBorder="1" applyAlignment="1">
      <alignment horizontal="center"/>
    </xf>
    <xf numFmtId="3" fontId="2" fillId="0" borderId="7" xfId="0" applyNumberFormat="1" applyFont="1" applyBorder="1"/>
    <xf numFmtId="3" fontId="1" fillId="0" borderId="7" xfId="0" applyNumberFormat="1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0" borderId="11" xfId="0" applyFont="1" applyBorder="1"/>
    <xf numFmtId="3" fontId="3" fillId="0" borderId="6" xfId="0" applyNumberFormat="1" applyFont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5" fillId="0" borderId="10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" fillId="0" borderId="15" xfId="0" applyFont="1" applyBorder="1"/>
    <xf numFmtId="3" fontId="2" fillId="0" borderId="16" xfId="0" applyNumberFormat="1" applyFont="1" applyBorder="1" applyAlignment="1">
      <alignment horizontal="right"/>
    </xf>
    <xf numFmtId="3" fontId="2" fillId="2" borderId="17" xfId="0" applyNumberFormat="1" applyFont="1" applyFill="1" applyBorder="1"/>
    <xf numFmtId="3" fontId="2" fillId="0" borderId="18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0" borderId="16" xfId="0" applyFont="1" applyBorder="1"/>
    <xf numFmtId="3" fontId="2" fillId="0" borderId="23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1" fontId="2" fillId="2" borderId="24" xfId="0" applyNumberFormat="1" applyFont="1" applyFill="1" applyBorder="1" applyAlignment="1">
      <alignment horizontal="center"/>
    </xf>
    <xf numFmtId="3" fontId="2" fillId="0" borderId="16" xfId="0" applyNumberFormat="1" applyFont="1" applyBorder="1"/>
    <xf numFmtId="3" fontId="2" fillId="0" borderId="17" xfId="0" applyNumberFormat="1" applyFont="1" applyBorder="1"/>
    <xf numFmtId="1" fontId="1" fillId="0" borderId="24" xfId="0" applyNumberFormat="1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3" fontId="2" fillId="0" borderId="27" xfId="0" applyNumberFormat="1" applyFont="1" applyBorder="1"/>
    <xf numFmtId="3" fontId="2" fillId="2" borderId="28" xfId="0" applyNumberFormat="1" applyFont="1" applyFill="1" applyBorder="1"/>
    <xf numFmtId="3" fontId="2" fillId="0" borderId="28" xfId="0" applyNumberFormat="1" applyFont="1" applyBorder="1"/>
    <xf numFmtId="1" fontId="1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2" borderId="32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1" fontId="1" fillId="0" borderId="33" xfId="0" applyNumberFormat="1" applyFont="1" applyBorder="1" applyAlignment="1">
      <alignment horizontal="center"/>
    </xf>
    <xf numFmtId="0" fontId="2" fillId="0" borderId="34" xfId="0" applyFont="1" applyBorder="1"/>
    <xf numFmtId="0" fontId="1" fillId="0" borderId="35" xfId="0" applyFont="1" applyBorder="1"/>
    <xf numFmtId="0" fontId="1" fillId="0" borderId="24" xfId="0" applyFont="1" applyBorder="1" applyAlignment="1">
      <alignment horizontal="center"/>
    </xf>
    <xf numFmtId="3" fontId="1" fillId="0" borderId="6" xfId="0" applyNumberFormat="1" applyFont="1" applyBorder="1"/>
    <xf numFmtId="0" fontId="2" fillId="0" borderId="2" xfId="0" applyFont="1" applyBorder="1" applyAlignment="1"/>
    <xf numFmtId="0" fontId="2" fillId="0" borderId="9" xfId="0" applyFont="1" applyBorder="1" applyAlignment="1"/>
    <xf numFmtId="0" fontId="7" fillId="2" borderId="10" xfId="0" applyFont="1" applyFill="1" applyBorder="1" applyAlignment="1">
      <alignment horizontal="center"/>
    </xf>
    <xf numFmtId="0" fontId="3" fillId="0" borderId="4" xfId="0" applyFont="1" applyBorder="1"/>
    <xf numFmtId="3" fontId="3" fillId="0" borderId="11" xfId="0" applyNumberFormat="1" applyFont="1" applyBorder="1" applyAlignment="1">
      <alignment horizontal="center"/>
    </xf>
    <xf numFmtId="3" fontId="3" fillId="2" borderId="36" xfId="0" applyNumberFormat="1" applyFont="1" applyFill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0" fontId="5" fillId="0" borderId="36" xfId="0" applyFont="1" applyBorder="1"/>
    <xf numFmtId="0" fontId="3" fillId="0" borderId="36" xfId="0" applyFont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3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8" fillId="3" borderId="5" xfId="0" applyFont="1" applyFill="1" applyBorder="1"/>
    <xf numFmtId="0" fontId="3" fillId="0" borderId="1" xfId="0" applyFont="1" applyBorder="1"/>
    <xf numFmtId="3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8" fillId="3" borderId="3" xfId="0" applyFont="1" applyFill="1" applyBorder="1"/>
    <xf numFmtId="0" fontId="8" fillId="3" borderId="0" xfId="0" applyFont="1" applyFill="1" applyBorder="1"/>
    <xf numFmtId="0" fontId="1" fillId="0" borderId="3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2" borderId="10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2" fillId="0" borderId="15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2" fillId="2" borderId="22" xfId="0" applyNumberFormat="1" applyFont="1" applyFill="1" applyBorder="1" applyAlignment="1">
      <alignment horizontal="center"/>
    </xf>
    <xf numFmtId="3" fontId="2" fillId="0" borderId="35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2" borderId="24" xfId="0" applyNumberFormat="1" applyFont="1" applyFill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center"/>
    </xf>
    <xf numFmtId="3" fontId="2" fillId="2" borderId="33" xfId="0" applyNumberFormat="1" applyFont="1" applyFill="1" applyBorder="1" applyAlignment="1">
      <alignment horizontal="center"/>
    </xf>
    <xf numFmtId="1" fontId="2" fillId="2" borderId="33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view="pageBreakPreview" topLeftCell="A40" zoomScale="60" zoomScaleNormal="100" workbookViewId="0">
      <selection activeCell="N15" sqref="N15"/>
    </sheetView>
  </sheetViews>
  <sheetFormatPr defaultRowHeight="15" x14ac:dyDescent="0.25"/>
  <cols>
    <col min="1" max="1" width="18.5703125" customWidth="1"/>
    <col min="2" max="2" width="9.85546875" bestFit="1" customWidth="1"/>
    <col min="3" max="3" width="10.28515625" customWidth="1"/>
    <col min="5" max="5" width="10.85546875" customWidth="1"/>
    <col min="6" max="6" width="12.28515625" bestFit="1" customWidth="1"/>
    <col min="10" max="10" width="10.140625" customWidth="1"/>
    <col min="11" max="11" width="16" bestFit="1" customWidth="1"/>
    <col min="12" max="12" width="15.140625" customWidth="1"/>
    <col min="13" max="13" width="13.28515625" customWidth="1"/>
    <col min="257" max="257" width="18.5703125" customWidth="1"/>
    <col min="258" max="258" width="9.85546875" bestFit="1" customWidth="1"/>
    <col min="259" max="259" width="10.28515625" customWidth="1"/>
    <col min="261" max="261" width="10.85546875" customWidth="1"/>
    <col min="262" max="262" width="12.28515625" bestFit="1" customWidth="1"/>
    <col min="266" max="266" width="10.140625" customWidth="1"/>
    <col min="267" max="267" width="16" bestFit="1" customWidth="1"/>
    <col min="268" max="268" width="15.140625" customWidth="1"/>
    <col min="269" max="269" width="13.28515625" customWidth="1"/>
    <col min="513" max="513" width="18.5703125" customWidth="1"/>
    <col min="514" max="514" width="9.85546875" bestFit="1" customWidth="1"/>
    <col min="515" max="515" width="10.28515625" customWidth="1"/>
    <col min="517" max="517" width="10.85546875" customWidth="1"/>
    <col min="518" max="518" width="12.28515625" bestFit="1" customWidth="1"/>
    <col min="522" max="522" width="10.140625" customWidth="1"/>
    <col min="523" max="523" width="16" bestFit="1" customWidth="1"/>
    <col min="524" max="524" width="15.140625" customWidth="1"/>
    <col min="525" max="525" width="13.28515625" customWidth="1"/>
    <col min="769" max="769" width="18.5703125" customWidth="1"/>
    <col min="770" max="770" width="9.85546875" bestFit="1" customWidth="1"/>
    <col min="771" max="771" width="10.28515625" customWidth="1"/>
    <col min="773" max="773" width="10.85546875" customWidth="1"/>
    <col min="774" max="774" width="12.28515625" bestFit="1" customWidth="1"/>
    <col min="778" max="778" width="10.140625" customWidth="1"/>
    <col min="779" max="779" width="16" bestFit="1" customWidth="1"/>
    <col min="780" max="780" width="15.140625" customWidth="1"/>
    <col min="781" max="781" width="13.28515625" customWidth="1"/>
    <col min="1025" max="1025" width="18.5703125" customWidth="1"/>
    <col min="1026" max="1026" width="9.85546875" bestFit="1" customWidth="1"/>
    <col min="1027" max="1027" width="10.28515625" customWidth="1"/>
    <col min="1029" max="1029" width="10.85546875" customWidth="1"/>
    <col min="1030" max="1030" width="12.28515625" bestFit="1" customWidth="1"/>
    <col min="1034" max="1034" width="10.140625" customWidth="1"/>
    <col min="1035" max="1035" width="16" bestFit="1" customWidth="1"/>
    <col min="1036" max="1036" width="15.140625" customWidth="1"/>
    <col min="1037" max="1037" width="13.28515625" customWidth="1"/>
    <col min="1281" max="1281" width="18.5703125" customWidth="1"/>
    <col min="1282" max="1282" width="9.85546875" bestFit="1" customWidth="1"/>
    <col min="1283" max="1283" width="10.28515625" customWidth="1"/>
    <col min="1285" max="1285" width="10.85546875" customWidth="1"/>
    <col min="1286" max="1286" width="12.28515625" bestFit="1" customWidth="1"/>
    <col min="1290" max="1290" width="10.140625" customWidth="1"/>
    <col min="1291" max="1291" width="16" bestFit="1" customWidth="1"/>
    <col min="1292" max="1292" width="15.140625" customWidth="1"/>
    <col min="1293" max="1293" width="13.28515625" customWidth="1"/>
    <col min="1537" max="1537" width="18.5703125" customWidth="1"/>
    <col min="1538" max="1538" width="9.85546875" bestFit="1" customWidth="1"/>
    <col min="1539" max="1539" width="10.28515625" customWidth="1"/>
    <col min="1541" max="1541" width="10.85546875" customWidth="1"/>
    <col min="1542" max="1542" width="12.28515625" bestFit="1" customWidth="1"/>
    <col min="1546" max="1546" width="10.140625" customWidth="1"/>
    <col min="1547" max="1547" width="16" bestFit="1" customWidth="1"/>
    <col min="1548" max="1548" width="15.140625" customWidth="1"/>
    <col min="1549" max="1549" width="13.28515625" customWidth="1"/>
    <col min="1793" max="1793" width="18.5703125" customWidth="1"/>
    <col min="1794" max="1794" width="9.85546875" bestFit="1" customWidth="1"/>
    <col min="1795" max="1795" width="10.28515625" customWidth="1"/>
    <col min="1797" max="1797" width="10.85546875" customWidth="1"/>
    <col min="1798" max="1798" width="12.28515625" bestFit="1" customWidth="1"/>
    <col min="1802" max="1802" width="10.140625" customWidth="1"/>
    <col min="1803" max="1803" width="16" bestFit="1" customWidth="1"/>
    <col min="1804" max="1804" width="15.140625" customWidth="1"/>
    <col min="1805" max="1805" width="13.28515625" customWidth="1"/>
    <col min="2049" max="2049" width="18.5703125" customWidth="1"/>
    <col min="2050" max="2050" width="9.85546875" bestFit="1" customWidth="1"/>
    <col min="2051" max="2051" width="10.28515625" customWidth="1"/>
    <col min="2053" max="2053" width="10.85546875" customWidth="1"/>
    <col min="2054" max="2054" width="12.28515625" bestFit="1" customWidth="1"/>
    <col min="2058" max="2058" width="10.140625" customWidth="1"/>
    <col min="2059" max="2059" width="16" bestFit="1" customWidth="1"/>
    <col min="2060" max="2060" width="15.140625" customWidth="1"/>
    <col min="2061" max="2061" width="13.28515625" customWidth="1"/>
    <col min="2305" max="2305" width="18.5703125" customWidth="1"/>
    <col min="2306" max="2306" width="9.85546875" bestFit="1" customWidth="1"/>
    <col min="2307" max="2307" width="10.28515625" customWidth="1"/>
    <col min="2309" max="2309" width="10.85546875" customWidth="1"/>
    <col min="2310" max="2310" width="12.28515625" bestFit="1" customWidth="1"/>
    <col min="2314" max="2314" width="10.140625" customWidth="1"/>
    <col min="2315" max="2315" width="16" bestFit="1" customWidth="1"/>
    <col min="2316" max="2316" width="15.140625" customWidth="1"/>
    <col min="2317" max="2317" width="13.28515625" customWidth="1"/>
    <col min="2561" max="2561" width="18.5703125" customWidth="1"/>
    <col min="2562" max="2562" width="9.85546875" bestFit="1" customWidth="1"/>
    <col min="2563" max="2563" width="10.28515625" customWidth="1"/>
    <col min="2565" max="2565" width="10.85546875" customWidth="1"/>
    <col min="2566" max="2566" width="12.28515625" bestFit="1" customWidth="1"/>
    <col min="2570" max="2570" width="10.140625" customWidth="1"/>
    <col min="2571" max="2571" width="16" bestFit="1" customWidth="1"/>
    <col min="2572" max="2572" width="15.140625" customWidth="1"/>
    <col min="2573" max="2573" width="13.28515625" customWidth="1"/>
    <col min="2817" max="2817" width="18.5703125" customWidth="1"/>
    <col min="2818" max="2818" width="9.85546875" bestFit="1" customWidth="1"/>
    <col min="2819" max="2819" width="10.28515625" customWidth="1"/>
    <col min="2821" max="2821" width="10.85546875" customWidth="1"/>
    <col min="2822" max="2822" width="12.28515625" bestFit="1" customWidth="1"/>
    <col min="2826" max="2826" width="10.140625" customWidth="1"/>
    <col min="2827" max="2827" width="16" bestFit="1" customWidth="1"/>
    <col min="2828" max="2828" width="15.140625" customWidth="1"/>
    <col min="2829" max="2829" width="13.28515625" customWidth="1"/>
    <col min="3073" max="3073" width="18.5703125" customWidth="1"/>
    <col min="3074" max="3074" width="9.85546875" bestFit="1" customWidth="1"/>
    <col min="3075" max="3075" width="10.28515625" customWidth="1"/>
    <col min="3077" max="3077" width="10.85546875" customWidth="1"/>
    <col min="3078" max="3078" width="12.28515625" bestFit="1" customWidth="1"/>
    <col min="3082" max="3082" width="10.140625" customWidth="1"/>
    <col min="3083" max="3083" width="16" bestFit="1" customWidth="1"/>
    <col min="3084" max="3084" width="15.140625" customWidth="1"/>
    <col min="3085" max="3085" width="13.28515625" customWidth="1"/>
    <col min="3329" max="3329" width="18.5703125" customWidth="1"/>
    <col min="3330" max="3330" width="9.85546875" bestFit="1" customWidth="1"/>
    <col min="3331" max="3331" width="10.28515625" customWidth="1"/>
    <col min="3333" max="3333" width="10.85546875" customWidth="1"/>
    <col min="3334" max="3334" width="12.28515625" bestFit="1" customWidth="1"/>
    <col min="3338" max="3338" width="10.140625" customWidth="1"/>
    <col min="3339" max="3339" width="16" bestFit="1" customWidth="1"/>
    <col min="3340" max="3340" width="15.140625" customWidth="1"/>
    <col min="3341" max="3341" width="13.28515625" customWidth="1"/>
    <col min="3585" max="3585" width="18.5703125" customWidth="1"/>
    <col min="3586" max="3586" width="9.85546875" bestFit="1" customWidth="1"/>
    <col min="3587" max="3587" width="10.28515625" customWidth="1"/>
    <col min="3589" max="3589" width="10.85546875" customWidth="1"/>
    <col min="3590" max="3590" width="12.28515625" bestFit="1" customWidth="1"/>
    <col min="3594" max="3594" width="10.140625" customWidth="1"/>
    <col min="3595" max="3595" width="16" bestFit="1" customWidth="1"/>
    <col min="3596" max="3596" width="15.140625" customWidth="1"/>
    <col min="3597" max="3597" width="13.28515625" customWidth="1"/>
    <col min="3841" max="3841" width="18.5703125" customWidth="1"/>
    <col min="3842" max="3842" width="9.85546875" bestFit="1" customWidth="1"/>
    <col min="3843" max="3843" width="10.28515625" customWidth="1"/>
    <col min="3845" max="3845" width="10.85546875" customWidth="1"/>
    <col min="3846" max="3846" width="12.28515625" bestFit="1" customWidth="1"/>
    <col min="3850" max="3850" width="10.140625" customWidth="1"/>
    <col min="3851" max="3851" width="16" bestFit="1" customWidth="1"/>
    <col min="3852" max="3852" width="15.140625" customWidth="1"/>
    <col min="3853" max="3853" width="13.28515625" customWidth="1"/>
    <col min="4097" max="4097" width="18.5703125" customWidth="1"/>
    <col min="4098" max="4098" width="9.85546875" bestFit="1" customWidth="1"/>
    <col min="4099" max="4099" width="10.28515625" customWidth="1"/>
    <col min="4101" max="4101" width="10.85546875" customWidth="1"/>
    <col min="4102" max="4102" width="12.28515625" bestFit="1" customWidth="1"/>
    <col min="4106" max="4106" width="10.140625" customWidth="1"/>
    <col min="4107" max="4107" width="16" bestFit="1" customWidth="1"/>
    <col min="4108" max="4108" width="15.140625" customWidth="1"/>
    <col min="4109" max="4109" width="13.28515625" customWidth="1"/>
    <col min="4353" max="4353" width="18.5703125" customWidth="1"/>
    <col min="4354" max="4354" width="9.85546875" bestFit="1" customWidth="1"/>
    <col min="4355" max="4355" width="10.28515625" customWidth="1"/>
    <col min="4357" max="4357" width="10.85546875" customWidth="1"/>
    <col min="4358" max="4358" width="12.28515625" bestFit="1" customWidth="1"/>
    <col min="4362" max="4362" width="10.140625" customWidth="1"/>
    <col min="4363" max="4363" width="16" bestFit="1" customWidth="1"/>
    <col min="4364" max="4364" width="15.140625" customWidth="1"/>
    <col min="4365" max="4365" width="13.28515625" customWidth="1"/>
    <col min="4609" max="4609" width="18.5703125" customWidth="1"/>
    <col min="4610" max="4610" width="9.85546875" bestFit="1" customWidth="1"/>
    <col min="4611" max="4611" width="10.28515625" customWidth="1"/>
    <col min="4613" max="4613" width="10.85546875" customWidth="1"/>
    <col min="4614" max="4614" width="12.28515625" bestFit="1" customWidth="1"/>
    <col min="4618" max="4618" width="10.140625" customWidth="1"/>
    <col min="4619" max="4619" width="16" bestFit="1" customWidth="1"/>
    <col min="4620" max="4620" width="15.140625" customWidth="1"/>
    <col min="4621" max="4621" width="13.28515625" customWidth="1"/>
    <col min="4865" max="4865" width="18.5703125" customWidth="1"/>
    <col min="4866" max="4866" width="9.85546875" bestFit="1" customWidth="1"/>
    <col min="4867" max="4867" width="10.28515625" customWidth="1"/>
    <col min="4869" max="4869" width="10.85546875" customWidth="1"/>
    <col min="4870" max="4870" width="12.28515625" bestFit="1" customWidth="1"/>
    <col min="4874" max="4874" width="10.140625" customWidth="1"/>
    <col min="4875" max="4875" width="16" bestFit="1" customWidth="1"/>
    <col min="4876" max="4876" width="15.140625" customWidth="1"/>
    <col min="4877" max="4877" width="13.28515625" customWidth="1"/>
    <col min="5121" max="5121" width="18.5703125" customWidth="1"/>
    <col min="5122" max="5122" width="9.85546875" bestFit="1" customWidth="1"/>
    <col min="5123" max="5123" width="10.28515625" customWidth="1"/>
    <col min="5125" max="5125" width="10.85546875" customWidth="1"/>
    <col min="5126" max="5126" width="12.28515625" bestFit="1" customWidth="1"/>
    <col min="5130" max="5130" width="10.140625" customWidth="1"/>
    <col min="5131" max="5131" width="16" bestFit="1" customWidth="1"/>
    <col min="5132" max="5132" width="15.140625" customWidth="1"/>
    <col min="5133" max="5133" width="13.28515625" customWidth="1"/>
    <col min="5377" max="5377" width="18.5703125" customWidth="1"/>
    <col min="5378" max="5378" width="9.85546875" bestFit="1" customWidth="1"/>
    <col min="5379" max="5379" width="10.28515625" customWidth="1"/>
    <col min="5381" max="5381" width="10.85546875" customWidth="1"/>
    <col min="5382" max="5382" width="12.28515625" bestFit="1" customWidth="1"/>
    <col min="5386" max="5386" width="10.140625" customWidth="1"/>
    <col min="5387" max="5387" width="16" bestFit="1" customWidth="1"/>
    <col min="5388" max="5388" width="15.140625" customWidth="1"/>
    <col min="5389" max="5389" width="13.28515625" customWidth="1"/>
    <col min="5633" max="5633" width="18.5703125" customWidth="1"/>
    <col min="5634" max="5634" width="9.85546875" bestFit="1" customWidth="1"/>
    <col min="5635" max="5635" width="10.28515625" customWidth="1"/>
    <col min="5637" max="5637" width="10.85546875" customWidth="1"/>
    <col min="5638" max="5638" width="12.28515625" bestFit="1" customWidth="1"/>
    <col min="5642" max="5642" width="10.140625" customWidth="1"/>
    <col min="5643" max="5643" width="16" bestFit="1" customWidth="1"/>
    <col min="5644" max="5644" width="15.140625" customWidth="1"/>
    <col min="5645" max="5645" width="13.28515625" customWidth="1"/>
    <col min="5889" max="5889" width="18.5703125" customWidth="1"/>
    <col min="5890" max="5890" width="9.85546875" bestFit="1" customWidth="1"/>
    <col min="5891" max="5891" width="10.28515625" customWidth="1"/>
    <col min="5893" max="5893" width="10.85546875" customWidth="1"/>
    <col min="5894" max="5894" width="12.28515625" bestFit="1" customWidth="1"/>
    <col min="5898" max="5898" width="10.140625" customWidth="1"/>
    <col min="5899" max="5899" width="16" bestFit="1" customWidth="1"/>
    <col min="5900" max="5900" width="15.140625" customWidth="1"/>
    <col min="5901" max="5901" width="13.28515625" customWidth="1"/>
    <col min="6145" max="6145" width="18.5703125" customWidth="1"/>
    <col min="6146" max="6146" width="9.85546875" bestFit="1" customWidth="1"/>
    <col min="6147" max="6147" width="10.28515625" customWidth="1"/>
    <col min="6149" max="6149" width="10.85546875" customWidth="1"/>
    <col min="6150" max="6150" width="12.28515625" bestFit="1" customWidth="1"/>
    <col min="6154" max="6154" width="10.140625" customWidth="1"/>
    <col min="6155" max="6155" width="16" bestFit="1" customWidth="1"/>
    <col min="6156" max="6156" width="15.140625" customWidth="1"/>
    <col min="6157" max="6157" width="13.28515625" customWidth="1"/>
    <col min="6401" max="6401" width="18.5703125" customWidth="1"/>
    <col min="6402" max="6402" width="9.85546875" bestFit="1" customWidth="1"/>
    <col min="6403" max="6403" width="10.28515625" customWidth="1"/>
    <col min="6405" max="6405" width="10.85546875" customWidth="1"/>
    <col min="6406" max="6406" width="12.28515625" bestFit="1" customWidth="1"/>
    <col min="6410" max="6410" width="10.140625" customWidth="1"/>
    <col min="6411" max="6411" width="16" bestFit="1" customWidth="1"/>
    <col min="6412" max="6412" width="15.140625" customWidth="1"/>
    <col min="6413" max="6413" width="13.28515625" customWidth="1"/>
    <col min="6657" max="6657" width="18.5703125" customWidth="1"/>
    <col min="6658" max="6658" width="9.85546875" bestFit="1" customWidth="1"/>
    <col min="6659" max="6659" width="10.28515625" customWidth="1"/>
    <col min="6661" max="6661" width="10.85546875" customWidth="1"/>
    <col min="6662" max="6662" width="12.28515625" bestFit="1" customWidth="1"/>
    <col min="6666" max="6666" width="10.140625" customWidth="1"/>
    <col min="6667" max="6667" width="16" bestFit="1" customWidth="1"/>
    <col min="6668" max="6668" width="15.140625" customWidth="1"/>
    <col min="6669" max="6669" width="13.28515625" customWidth="1"/>
    <col min="6913" max="6913" width="18.5703125" customWidth="1"/>
    <col min="6914" max="6914" width="9.85546875" bestFit="1" customWidth="1"/>
    <col min="6915" max="6915" width="10.28515625" customWidth="1"/>
    <col min="6917" max="6917" width="10.85546875" customWidth="1"/>
    <col min="6918" max="6918" width="12.28515625" bestFit="1" customWidth="1"/>
    <col min="6922" max="6922" width="10.140625" customWidth="1"/>
    <col min="6923" max="6923" width="16" bestFit="1" customWidth="1"/>
    <col min="6924" max="6924" width="15.140625" customWidth="1"/>
    <col min="6925" max="6925" width="13.28515625" customWidth="1"/>
    <col min="7169" max="7169" width="18.5703125" customWidth="1"/>
    <col min="7170" max="7170" width="9.85546875" bestFit="1" customWidth="1"/>
    <col min="7171" max="7171" width="10.28515625" customWidth="1"/>
    <col min="7173" max="7173" width="10.85546875" customWidth="1"/>
    <col min="7174" max="7174" width="12.28515625" bestFit="1" customWidth="1"/>
    <col min="7178" max="7178" width="10.140625" customWidth="1"/>
    <col min="7179" max="7179" width="16" bestFit="1" customWidth="1"/>
    <col min="7180" max="7180" width="15.140625" customWidth="1"/>
    <col min="7181" max="7181" width="13.28515625" customWidth="1"/>
    <col min="7425" max="7425" width="18.5703125" customWidth="1"/>
    <col min="7426" max="7426" width="9.85546875" bestFit="1" customWidth="1"/>
    <col min="7427" max="7427" width="10.28515625" customWidth="1"/>
    <col min="7429" max="7429" width="10.85546875" customWidth="1"/>
    <col min="7430" max="7430" width="12.28515625" bestFit="1" customWidth="1"/>
    <col min="7434" max="7434" width="10.140625" customWidth="1"/>
    <col min="7435" max="7435" width="16" bestFit="1" customWidth="1"/>
    <col min="7436" max="7436" width="15.140625" customWidth="1"/>
    <col min="7437" max="7437" width="13.28515625" customWidth="1"/>
    <col min="7681" max="7681" width="18.5703125" customWidth="1"/>
    <col min="7682" max="7682" width="9.85546875" bestFit="1" customWidth="1"/>
    <col min="7683" max="7683" width="10.28515625" customWidth="1"/>
    <col min="7685" max="7685" width="10.85546875" customWidth="1"/>
    <col min="7686" max="7686" width="12.28515625" bestFit="1" customWidth="1"/>
    <col min="7690" max="7690" width="10.140625" customWidth="1"/>
    <col min="7691" max="7691" width="16" bestFit="1" customWidth="1"/>
    <col min="7692" max="7692" width="15.140625" customWidth="1"/>
    <col min="7693" max="7693" width="13.28515625" customWidth="1"/>
    <col min="7937" max="7937" width="18.5703125" customWidth="1"/>
    <col min="7938" max="7938" width="9.85546875" bestFit="1" customWidth="1"/>
    <col min="7939" max="7939" width="10.28515625" customWidth="1"/>
    <col min="7941" max="7941" width="10.85546875" customWidth="1"/>
    <col min="7942" max="7942" width="12.28515625" bestFit="1" customWidth="1"/>
    <col min="7946" max="7946" width="10.140625" customWidth="1"/>
    <col min="7947" max="7947" width="16" bestFit="1" customWidth="1"/>
    <col min="7948" max="7948" width="15.140625" customWidth="1"/>
    <col min="7949" max="7949" width="13.28515625" customWidth="1"/>
    <col min="8193" max="8193" width="18.5703125" customWidth="1"/>
    <col min="8194" max="8194" width="9.85546875" bestFit="1" customWidth="1"/>
    <col min="8195" max="8195" width="10.28515625" customWidth="1"/>
    <col min="8197" max="8197" width="10.85546875" customWidth="1"/>
    <col min="8198" max="8198" width="12.28515625" bestFit="1" customWidth="1"/>
    <col min="8202" max="8202" width="10.140625" customWidth="1"/>
    <col min="8203" max="8203" width="16" bestFit="1" customWidth="1"/>
    <col min="8204" max="8204" width="15.140625" customWidth="1"/>
    <col min="8205" max="8205" width="13.28515625" customWidth="1"/>
    <col min="8449" max="8449" width="18.5703125" customWidth="1"/>
    <col min="8450" max="8450" width="9.85546875" bestFit="1" customWidth="1"/>
    <col min="8451" max="8451" width="10.28515625" customWidth="1"/>
    <col min="8453" max="8453" width="10.85546875" customWidth="1"/>
    <col min="8454" max="8454" width="12.28515625" bestFit="1" customWidth="1"/>
    <col min="8458" max="8458" width="10.140625" customWidth="1"/>
    <col min="8459" max="8459" width="16" bestFit="1" customWidth="1"/>
    <col min="8460" max="8460" width="15.140625" customWidth="1"/>
    <col min="8461" max="8461" width="13.28515625" customWidth="1"/>
    <col min="8705" max="8705" width="18.5703125" customWidth="1"/>
    <col min="8706" max="8706" width="9.85546875" bestFit="1" customWidth="1"/>
    <col min="8707" max="8707" width="10.28515625" customWidth="1"/>
    <col min="8709" max="8709" width="10.85546875" customWidth="1"/>
    <col min="8710" max="8710" width="12.28515625" bestFit="1" customWidth="1"/>
    <col min="8714" max="8714" width="10.140625" customWidth="1"/>
    <col min="8715" max="8715" width="16" bestFit="1" customWidth="1"/>
    <col min="8716" max="8716" width="15.140625" customWidth="1"/>
    <col min="8717" max="8717" width="13.28515625" customWidth="1"/>
    <col min="8961" max="8961" width="18.5703125" customWidth="1"/>
    <col min="8962" max="8962" width="9.85546875" bestFit="1" customWidth="1"/>
    <col min="8963" max="8963" width="10.28515625" customWidth="1"/>
    <col min="8965" max="8965" width="10.85546875" customWidth="1"/>
    <col min="8966" max="8966" width="12.28515625" bestFit="1" customWidth="1"/>
    <col min="8970" max="8970" width="10.140625" customWidth="1"/>
    <col min="8971" max="8971" width="16" bestFit="1" customWidth="1"/>
    <col min="8972" max="8972" width="15.140625" customWidth="1"/>
    <col min="8973" max="8973" width="13.28515625" customWidth="1"/>
    <col min="9217" max="9217" width="18.5703125" customWidth="1"/>
    <col min="9218" max="9218" width="9.85546875" bestFit="1" customWidth="1"/>
    <col min="9219" max="9219" width="10.28515625" customWidth="1"/>
    <col min="9221" max="9221" width="10.85546875" customWidth="1"/>
    <col min="9222" max="9222" width="12.28515625" bestFit="1" customWidth="1"/>
    <col min="9226" max="9226" width="10.140625" customWidth="1"/>
    <col min="9227" max="9227" width="16" bestFit="1" customWidth="1"/>
    <col min="9228" max="9228" width="15.140625" customWidth="1"/>
    <col min="9229" max="9229" width="13.28515625" customWidth="1"/>
    <col min="9473" max="9473" width="18.5703125" customWidth="1"/>
    <col min="9474" max="9474" width="9.85546875" bestFit="1" customWidth="1"/>
    <col min="9475" max="9475" width="10.28515625" customWidth="1"/>
    <col min="9477" max="9477" width="10.85546875" customWidth="1"/>
    <col min="9478" max="9478" width="12.28515625" bestFit="1" customWidth="1"/>
    <col min="9482" max="9482" width="10.140625" customWidth="1"/>
    <col min="9483" max="9483" width="16" bestFit="1" customWidth="1"/>
    <col min="9484" max="9484" width="15.140625" customWidth="1"/>
    <col min="9485" max="9485" width="13.28515625" customWidth="1"/>
    <col min="9729" max="9729" width="18.5703125" customWidth="1"/>
    <col min="9730" max="9730" width="9.85546875" bestFit="1" customWidth="1"/>
    <col min="9731" max="9731" width="10.28515625" customWidth="1"/>
    <col min="9733" max="9733" width="10.85546875" customWidth="1"/>
    <col min="9734" max="9734" width="12.28515625" bestFit="1" customWidth="1"/>
    <col min="9738" max="9738" width="10.140625" customWidth="1"/>
    <col min="9739" max="9739" width="16" bestFit="1" customWidth="1"/>
    <col min="9740" max="9740" width="15.140625" customWidth="1"/>
    <col min="9741" max="9741" width="13.28515625" customWidth="1"/>
    <col min="9985" max="9985" width="18.5703125" customWidth="1"/>
    <col min="9986" max="9986" width="9.85546875" bestFit="1" customWidth="1"/>
    <col min="9987" max="9987" width="10.28515625" customWidth="1"/>
    <col min="9989" max="9989" width="10.85546875" customWidth="1"/>
    <col min="9990" max="9990" width="12.28515625" bestFit="1" customWidth="1"/>
    <col min="9994" max="9994" width="10.140625" customWidth="1"/>
    <col min="9995" max="9995" width="16" bestFit="1" customWidth="1"/>
    <col min="9996" max="9996" width="15.140625" customWidth="1"/>
    <col min="9997" max="9997" width="13.28515625" customWidth="1"/>
    <col min="10241" max="10241" width="18.5703125" customWidth="1"/>
    <col min="10242" max="10242" width="9.85546875" bestFit="1" customWidth="1"/>
    <col min="10243" max="10243" width="10.28515625" customWidth="1"/>
    <col min="10245" max="10245" width="10.85546875" customWidth="1"/>
    <col min="10246" max="10246" width="12.28515625" bestFit="1" customWidth="1"/>
    <col min="10250" max="10250" width="10.140625" customWidth="1"/>
    <col min="10251" max="10251" width="16" bestFit="1" customWidth="1"/>
    <col min="10252" max="10252" width="15.140625" customWidth="1"/>
    <col min="10253" max="10253" width="13.28515625" customWidth="1"/>
    <col min="10497" max="10497" width="18.5703125" customWidth="1"/>
    <col min="10498" max="10498" width="9.85546875" bestFit="1" customWidth="1"/>
    <col min="10499" max="10499" width="10.28515625" customWidth="1"/>
    <col min="10501" max="10501" width="10.85546875" customWidth="1"/>
    <col min="10502" max="10502" width="12.28515625" bestFit="1" customWidth="1"/>
    <col min="10506" max="10506" width="10.140625" customWidth="1"/>
    <col min="10507" max="10507" width="16" bestFit="1" customWidth="1"/>
    <col min="10508" max="10508" width="15.140625" customWidth="1"/>
    <col min="10509" max="10509" width="13.28515625" customWidth="1"/>
    <col min="10753" max="10753" width="18.5703125" customWidth="1"/>
    <col min="10754" max="10754" width="9.85546875" bestFit="1" customWidth="1"/>
    <col min="10755" max="10755" width="10.28515625" customWidth="1"/>
    <col min="10757" max="10757" width="10.85546875" customWidth="1"/>
    <col min="10758" max="10758" width="12.28515625" bestFit="1" customWidth="1"/>
    <col min="10762" max="10762" width="10.140625" customWidth="1"/>
    <col min="10763" max="10763" width="16" bestFit="1" customWidth="1"/>
    <col min="10764" max="10764" width="15.140625" customWidth="1"/>
    <col min="10765" max="10765" width="13.28515625" customWidth="1"/>
    <col min="11009" max="11009" width="18.5703125" customWidth="1"/>
    <col min="11010" max="11010" width="9.85546875" bestFit="1" customWidth="1"/>
    <col min="11011" max="11011" width="10.28515625" customWidth="1"/>
    <col min="11013" max="11013" width="10.85546875" customWidth="1"/>
    <col min="11014" max="11014" width="12.28515625" bestFit="1" customWidth="1"/>
    <col min="11018" max="11018" width="10.140625" customWidth="1"/>
    <col min="11019" max="11019" width="16" bestFit="1" customWidth="1"/>
    <col min="11020" max="11020" width="15.140625" customWidth="1"/>
    <col min="11021" max="11021" width="13.28515625" customWidth="1"/>
    <col min="11265" max="11265" width="18.5703125" customWidth="1"/>
    <col min="11266" max="11266" width="9.85546875" bestFit="1" customWidth="1"/>
    <col min="11267" max="11267" width="10.28515625" customWidth="1"/>
    <col min="11269" max="11269" width="10.85546875" customWidth="1"/>
    <col min="11270" max="11270" width="12.28515625" bestFit="1" customWidth="1"/>
    <col min="11274" max="11274" width="10.140625" customWidth="1"/>
    <col min="11275" max="11275" width="16" bestFit="1" customWidth="1"/>
    <col min="11276" max="11276" width="15.140625" customWidth="1"/>
    <col min="11277" max="11277" width="13.28515625" customWidth="1"/>
    <col min="11521" max="11521" width="18.5703125" customWidth="1"/>
    <col min="11522" max="11522" width="9.85546875" bestFit="1" customWidth="1"/>
    <col min="11523" max="11523" width="10.28515625" customWidth="1"/>
    <col min="11525" max="11525" width="10.85546875" customWidth="1"/>
    <col min="11526" max="11526" width="12.28515625" bestFit="1" customWidth="1"/>
    <col min="11530" max="11530" width="10.140625" customWidth="1"/>
    <col min="11531" max="11531" width="16" bestFit="1" customWidth="1"/>
    <col min="11532" max="11532" width="15.140625" customWidth="1"/>
    <col min="11533" max="11533" width="13.28515625" customWidth="1"/>
    <col min="11777" max="11777" width="18.5703125" customWidth="1"/>
    <col min="11778" max="11778" width="9.85546875" bestFit="1" customWidth="1"/>
    <col min="11779" max="11779" width="10.28515625" customWidth="1"/>
    <col min="11781" max="11781" width="10.85546875" customWidth="1"/>
    <col min="11782" max="11782" width="12.28515625" bestFit="1" customWidth="1"/>
    <col min="11786" max="11786" width="10.140625" customWidth="1"/>
    <col min="11787" max="11787" width="16" bestFit="1" customWidth="1"/>
    <col min="11788" max="11788" width="15.140625" customWidth="1"/>
    <col min="11789" max="11789" width="13.28515625" customWidth="1"/>
    <col min="12033" max="12033" width="18.5703125" customWidth="1"/>
    <col min="12034" max="12034" width="9.85546875" bestFit="1" customWidth="1"/>
    <col min="12035" max="12035" width="10.28515625" customWidth="1"/>
    <col min="12037" max="12037" width="10.85546875" customWidth="1"/>
    <col min="12038" max="12038" width="12.28515625" bestFit="1" customWidth="1"/>
    <col min="12042" max="12042" width="10.140625" customWidth="1"/>
    <col min="12043" max="12043" width="16" bestFit="1" customWidth="1"/>
    <col min="12044" max="12044" width="15.140625" customWidth="1"/>
    <col min="12045" max="12045" width="13.28515625" customWidth="1"/>
    <col min="12289" max="12289" width="18.5703125" customWidth="1"/>
    <col min="12290" max="12290" width="9.85546875" bestFit="1" customWidth="1"/>
    <col min="12291" max="12291" width="10.28515625" customWidth="1"/>
    <col min="12293" max="12293" width="10.85546875" customWidth="1"/>
    <col min="12294" max="12294" width="12.28515625" bestFit="1" customWidth="1"/>
    <col min="12298" max="12298" width="10.140625" customWidth="1"/>
    <col min="12299" max="12299" width="16" bestFit="1" customWidth="1"/>
    <col min="12300" max="12300" width="15.140625" customWidth="1"/>
    <col min="12301" max="12301" width="13.28515625" customWidth="1"/>
    <col min="12545" max="12545" width="18.5703125" customWidth="1"/>
    <col min="12546" max="12546" width="9.85546875" bestFit="1" customWidth="1"/>
    <col min="12547" max="12547" width="10.28515625" customWidth="1"/>
    <col min="12549" max="12549" width="10.85546875" customWidth="1"/>
    <col min="12550" max="12550" width="12.28515625" bestFit="1" customWidth="1"/>
    <col min="12554" max="12554" width="10.140625" customWidth="1"/>
    <col min="12555" max="12555" width="16" bestFit="1" customWidth="1"/>
    <col min="12556" max="12556" width="15.140625" customWidth="1"/>
    <col min="12557" max="12557" width="13.28515625" customWidth="1"/>
    <col min="12801" max="12801" width="18.5703125" customWidth="1"/>
    <col min="12802" max="12802" width="9.85546875" bestFit="1" customWidth="1"/>
    <col min="12803" max="12803" width="10.28515625" customWidth="1"/>
    <col min="12805" max="12805" width="10.85546875" customWidth="1"/>
    <col min="12806" max="12806" width="12.28515625" bestFit="1" customWidth="1"/>
    <col min="12810" max="12810" width="10.140625" customWidth="1"/>
    <col min="12811" max="12811" width="16" bestFit="1" customWidth="1"/>
    <col min="12812" max="12812" width="15.140625" customWidth="1"/>
    <col min="12813" max="12813" width="13.28515625" customWidth="1"/>
    <col min="13057" max="13057" width="18.5703125" customWidth="1"/>
    <col min="13058" max="13058" width="9.85546875" bestFit="1" customWidth="1"/>
    <col min="13059" max="13059" width="10.28515625" customWidth="1"/>
    <col min="13061" max="13061" width="10.85546875" customWidth="1"/>
    <col min="13062" max="13062" width="12.28515625" bestFit="1" customWidth="1"/>
    <col min="13066" max="13066" width="10.140625" customWidth="1"/>
    <col min="13067" max="13067" width="16" bestFit="1" customWidth="1"/>
    <col min="13068" max="13068" width="15.140625" customWidth="1"/>
    <col min="13069" max="13069" width="13.28515625" customWidth="1"/>
    <col min="13313" max="13313" width="18.5703125" customWidth="1"/>
    <col min="13314" max="13314" width="9.85546875" bestFit="1" customWidth="1"/>
    <col min="13315" max="13315" width="10.28515625" customWidth="1"/>
    <col min="13317" max="13317" width="10.85546875" customWidth="1"/>
    <col min="13318" max="13318" width="12.28515625" bestFit="1" customWidth="1"/>
    <col min="13322" max="13322" width="10.140625" customWidth="1"/>
    <col min="13323" max="13323" width="16" bestFit="1" customWidth="1"/>
    <col min="13324" max="13324" width="15.140625" customWidth="1"/>
    <col min="13325" max="13325" width="13.28515625" customWidth="1"/>
    <col min="13569" max="13569" width="18.5703125" customWidth="1"/>
    <col min="13570" max="13570" width="9.85546875" bestFit="1" customWidth="1"/>
    <col min="13571" max="13571" width="10.28515625" customWidth="1"/>
    <col min="13573" max="13573" width="10.85546875" customWidth="1"/>
    <col min="13574" max="13574" width="12.28515625" bestFit="1" customWidth="1"/>
    <col min="13578" max="13578" width="10.140625" customWidth="1"/>
    <col min="13579" max="13579" width="16" bestFit="1" customWidth="1"/>
    <col min="13580" max="13580" width="15.140625" customWidth="1"/>
    <col min="13581" max="13581" width="13.28515625" customWidth="1"/>
    <col min="13825" max="13825" width="18.5703125" customWidth="1"/>
    <col min="13826" max="13826" width="9.85546875" bestFit="1" customWidth="1"/>
    <col min="13827" max="13827" width="10.28515625" customWidth="1"/>
    <col min="13829" max="13829" width="10.85546875" customWidth="1"/>
    <col min="13830" max="13830" width="12.28515625" bestFit="1" customWidth="1"/>
    <col min="13834" max="13834" width="10.140625" customWidth="1"/>
    <col min="13835" max="13835" width="16" bestFit="1" customWidth="1"/>
    <col min="13836" max="13836" width="15.140625" customWidth="1"/>
    <col min="13837" max="13837" width="13.28515625" customWidth="1"/>
    <col min="14081" max="14081" width="18.5703125" customWidth="1"/>
    <col min="14082" max="14082" width="9.85546875" bestFit="1" customWidth="1"/>
    <col min="14083" max="14083" width="10.28515625" customWidth="1"/>
    <col min="14085" max="14085" width="10.85546875" customWidth="1"/>
    <col min="14086" max="14086" width="12.28515625" bestFit="1" customWidth="1"/>
    <col min="14090" max="14090" width="10.140625" customWidth="1"/>
    <col min="14091" max="14091" width="16" bestFit="1" customWidth="1"/>
    <col min="14092" max="14092" width="15.140625" customWidth="1"/>
    <col min="14093" max="14093" width="13.28515625" customWidth="1"/>
    <col min="14337" max="14337" width="18.5703125" customWidth="1"/>
    <col min="14338" max="14338" width="9.85546875" bestFit="1" customWidth="1"/>
    <col min="14339" max="14339" width="10.28515625" customWidth="1"/>
    <col min="14341" max="14341" width="10.85546875" customWidth="1"/>
    <col min="14342" max="14342" width="12.28515625" bestFit="1" customWidth="1"/>
    <col min="14346" max="14346" width="10.140625" customWidth="1"/>
    <col min="14347" max="14347" width="16" bestFit="1" customWidth="1"/>
    <col min="14348" max="14348" width="15.140625" customWidth="1"/>
    <col min="14349" max="14349" width="13.28515625" customWidth="1"/>
    <col min="14593" max="14593" width="18.5703125" customWidth="1"/>
    <col min="14594" max="14594" width="9.85546875" bestFit="1" customWidth="1"/>
    <col min="14595" max="14595" width="10.28515625" customWidth="1"/>
    <col min="14597" max="14597" width="10.85546875" customWidth="1"/>
    <col min="14598" max="14598" width="12.28515625" bestFit="1" customWidth="1"/>
    <col min="14602" max="14602" width="10.140625" customWidth="1"/>
    <col min="14603" max="14603" width="16" bestFit="1" customWidth="1"/>
    <col min="14604" max="14604" width="15.140625" customWidth="1"/>
    <col min="14605" max="14605" width="13.28515625" customWidth="1"/>
    <col min="14849" max="14849" width="18.5703125" customWidth="1"/>
    <col min="14850" max="14850" width="9.85546875" bestFit="1" customWidth="1"/>
    <col min="14851" max="14851" width="10.28515625" customWidth="1"/>
    <col min="14853" max="14853" width="10.85546875" customWidth="1"/>
    <col min="14854" max="14854" width="12.28515625" bestFit="1" customWidth="1"/>
    <col min="14858" max="14858" width="10.140625" customWidth="1"/>
    <col min="14859" max="14859" width="16" bestFit="1" customWidth="1"/>
    <col min="14860" max="14860" width="15.140625" customWidth="1"/>
    <col min="14861" max="14861" width="13.28515625" customWidth="1"/>
    <col min="15105" max="15105" width="18.5703125" customWidth="1"/>
    <col min="15106" max="15106" width="9.85546875" bestFit="1" customWidth="1"/>
    <col min="15107" max="15107" width="10.28515625" customWidth="1"/>
    <col min="15109" max="15109" width="10.85546875" customWidth="1"/>
    <col min="15110" max="15110" width="12.28515625" bestFit="1" customWidth="1"/>
    <col min="15114" max="15114" width="10.140625" customWidth="1"/>
    <col min="15115" max="15115" width="16" bestFit="1" customWidth="1"/>
    <col min="15116" max="15116" width="15.140625" customWidth="1"/>
    <col min="15117" max="15117" width="13.28515625" customWidth="1"/>
    <col min="15361" max="15361" width="18.5703125" customWidth="1"/>
    <col min="15362" max="15362" width="9.85546875" bestFit="1" customWidth="1"/>
    <col min="15363" max="15363" width="10.28515625" customWidth="1"/>
    <col min="15365" max="15365" width="10.85546875" customWidth="1"/>
    <col min="15366" max="15366" width="12.28515625" bestFit="1" customWidth="1"/>
    <col min="15370" max="15370" width="10.140625" customWidth="1"/>
    <col min="15371" max="15371" width="16" bestFit="1" customWidth="1"/>
    <col min="15372" max="15372" width="15.140625" customWidth="1"/>
    <col min="15373" max="15373" width="13.28515625" customWidth="1"/>
    <col min="15617" max="15617" width="18.5703125" customWidth="1"/>
    <col min="15618" max="15618" width="9.85546875" bestFit="1" customWidth="1"/>
    <col min="15619" max="15619" width="10.28515625" customWidth="1"/>
    <col min="15621" max="15621" width="10.85546875" customWidth="1"/>
    <col min="15622" max="15622" width="12.28515625" bestFit="1" customWidth="1"/>
    <col min="15626" max="15626" width="10.140625" customWidth="1"/>
    <col min="15627" max="15627" width="16" bestFit="1" customWidth="1"/>
    <col min="15628" max="15628" width="15.140625" customWidth="1"/>
    <col min="15629" max="15629" width="13.28515625" customWidth="1"/>
    <col min="15873" max="15873" width="18.5703125" customWidth="1"/>
    <col min="15874" max="15874" width="9.85546875" bestFit="1" customWidth="1"/>
    <col min="15875" max="15875" width="10.28515625" customWidth="1"/>
    <col min="15877" max="15877" width="10.85546875" customWidth="1"/>
    <col min="15878" max="15878" width="12.28515625" bestFit="1" customWidth="1"/>
    <col min="15882" max="15882" width="10.140625" customWidth="1"/>
    <col min="15883" max="15883" width="16" bestFit="1" customWidth="1"/>
    <col min="15884" max="15884" width="15.140625" customWidth="1"/>
    <col min="15885" max="15885" width="13.28515625" customWidth="1"/>
    <col min="16129" max="16129" width="18.5703125" customWidth="1"/>
    <col min="16130" max="16130" width="9.85546875" bestFit="1" customWidth="1"/>
    <col min="16131" max="16131" width="10.28515625" customWidth="1"/>
    <col min="16133" max="16133" width="10.85546875" customWidth="1"/>
    <col min="16134" max="16134" width="12.28515625" bestFit="1" customWidth="1"/>
    <col min="16138" max="16138" width="10.140625" customWidth="1"/>
    <col min="16139" max="16139" width="16" bestFit="1" customWidth="1"/>
    <col min="16140" max="16140" width="15.140625" customWidth="1"/>
    <col min="16141" max="16141" width="13.28515625" customWidth="1"/>
  </cols>
  <sheetData>
    <row r="1" spans="1:12" ht="15.75" thickBot="1" x14ac:dyDescent="0.3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5"/>
    </row>
    <row r="2" spans="1:12" ht="15.75" thickBot="1" x14ac:dyDescent="0.3">
      <c r="A2" s="6"/>
      <c r="B2" s="7"/>
      <c r="C2" s="7"/>
      <c r="D2" s="7"/>
      <c r="E2" s="7"/>
      <c r="F2" s="7"/>
      <c r="G2" s="7"/>
      <c r="H2" s="8"/>
      <c r="I2" s="8"/>
      <c r="J2" s="9"/>
      <c r="K2" s="8"/>
      <c r="L2" s="10"/>
    </row>
    <row r="3" spans="1:12" ht="37.5" customHeight="1" thickBot="1" x14ac:dyDescent="0.3">
      <c r="A3" s="11" t="s">
        <v>1</v>
      </c>
      <c r="B3" s="12" t="s">
        <v>2</v>
      </c>
      <c r="C3" s="13"/>
      <c r="D3" s="12" t="s">
        <v>3</v>
      </c>
      <c r="E3" s="14"/>
      <c r="F3" s="15" t="s">
        <v>4</v>
      </c>
      <c r="G3" s="14"/>
      <c r="H3" s="16" t="s">
        <v>5</v>
      </c>
      <c r="I3" s="17" t="s">
        <v>6</v>
      </c>
      <c r="J3" s="18"/>
      <c r="K3" s="19"/>
      <c r="L3" s="20" t="s">
        <v>7</v>
      </c>
    </row>
    <row r="4" spans="1:12" ht="15.75" thickBot="1" x14ac:dyDescent="0.3">
      <c r="A4" s="21"/>
      <c r="B4" s="22" t="s">
        <v>8</v>
      </c>
      <c r="C4" s="23" t="s">
        <v>9</v>
      </c>
      <c r="D4" s="24" t="s">
        <v>10</v>
      </c>
      <c r="E4" s="23" t="s">
        <v>9</v>
      </c>
      <c r="F4" s="24" t="s">
        <v>10</v>
      </c>
      <c r="G4" s="23" t="s">
        <v>9</v>
      </c>
      <c r="H4" s="25"/>
      <c r="I4" s="26" t="s">
        <v>8</v>
      </c>
      <c r="J4" s="27" t="s">
        <v>11</v>
      </c>
      <c r="K4" s="27" t="s">
        <v>12</v>
      </c>
      <c r="L4" s="28" t="s">
        <v>13</v>
      </c>
    </row>
    <row r="5" spans="1:12" x14ac:dyDescent="0.25">
      <c r="A5" s="29" t="s">
        <v>14</v>
      </c>
      <c r="B5" s="30">
        <v>1096661</v>
      </c>
      <c r="C5" s="31">
        <v>3939286</v>
      </c>
      <c r="D5" s="32">
        <v>230153</v>
      </c>
      <c r="E5" s="31">
        <v>2512980</v>
      </c>
      <c r="F5" s="33">
        <v>4329</v>
      </c>
      <c r="G5" s="31">
        <v>289177</v>
      </c>
      <c r="H5" s="34">
        <v>2011</v>
      </c>
      <c r="I5" s="35">
        <v>100</v>
      </c>
      <c r="J5" s="36">
        <v>100</v>
      </c>
      <c r="K5" s="36">
        <v>100</v>
      </c>
      <c r="L5" s="37">
        <v>100</v>
      </c>
    </row>
    <row r="6" spans="1:12" x14ac:dyDescent="0.25">
      <c r="A6" s="38" t="s">
        <v>15</v>
      </c>
      <c r="B6" s="30">
        <v>1153643</v>
      </c>
      <c r="C6" s="31">
        <v>4443332</v>
      </c>
      <c r="D6" s="32">
        <v>236903</v>
      </c>
      <c r="E6" s="31">
        <v>2745593</v>
      </c>
      <c r="F6" s="33">
        <v>4667</v>
      </c>
      <c r="G6" s="31">
        <v>313326</v>
      </c>
      <c r="H6" s="34">
        <v>2012</v>
      </c>
      <c r="I6" s="39">
        <f>100*B6/B5</f>
        <v>105.19595390006575</v>
      </c>
      <c r="J6" s="40">
        <f>100*D6/D5</f>
        <v>102.93283163808422</v>
      </c>
      <c r="K6" s="40">
        <f>100*F6/F5</f>
        <v>107.80780780780781</v>
      </c>
      <c r="L6" s="41">
        <f>100*(C6+E6+G6)/(C5+E5+G5)</f>
        <v>111.28553634585356</v>
      </c>
    </row>
    <row r="7" spans="1:12" x14ac:dyDescent="0.25">
      <c r="A7" s="38"/>
      <c r="B7" s="30">
        <v>1196405</v>
      </c>
      <c r="C7" s="31">
        <v>3956969</v>
      </c>
      <c r="D7" s="32">
        <v>244023</v>
      </c>
      <c r="E7" s="31">
        <v>2772986</v>
      </c>
      <c r="F7" s="33">
        <v>4812</v>
      </c>
      <c r="G7" s="31">
        <v>364923</v>
      </c>
      <c r="H7" s="34">
        <v>2013</v>
      </c>
      <c r="I7" s="39">
        <f>100*B7/B5</f>
        <v>109.09524456509349</v>
      </c>
      <c r="J7" s="40">
        <f>100*D7/D5</f>
        <v>106.02642589929307</v>
      </c>
      <c r="K7" s="40">
        <f>100*F7/F5</f>
        <v>111.15731115731116</v>
      </c>
      <c r="L7" s="41">
        <f>100*(C7+E7+G7)/(C5+E5+G5)</f>
        <v>105.24272029000319</v>
      </c>
    </row>
    <row r="8" spans="1:12" x14ac:dyDescent="0.25">
      <c r="A8" s="38"/>
      <c r="B8" s="42">
        <v>1260181</v>
      </c>
      <c r="C8" s="31">
        <v>3332829</v>
      </c>
      <c r="D8" s="43">
        <v>204942</v>
      </c>
      <c r="E8" s="31">
        <v>2398944</v>
      </c>
      <c r="F8" s="43">
        <v>5749</v>
      </c>
      <c r="G8" s="31">
        <v>436014</v>
      </c>
      <c r="H8" s="44">
        <v>2014</v>
      </c>
      <c r="I8" s="39">
        <f>100*B8/B5</f>
        <v>114.91071534412184</v>
      </c>
      <c r="J8" s="40">
        <f>100*D8/D5</f>
        <v>89.045982455149399</v>
      </c>
      <c r="K8" s="40">
        <f>100*F8/F5</f>
        <v>132.80203280203281</v>
      </c>
      <c r="L8" s="41">
        <f>100*(C8+E8+G8)/(C5+E5+G5)</f>
        <v>91.490605201289995</v>
      </c>
    </row>
    <row r="9" spans="1:12" x14ac:dyDescent="0.25">
      <c r="A9" s="45"/>
      <c r="B9" s="42">
        <v>1302678</v>
      </c>
      <c r="C9" s="31">
        <v>3438195</v>
      </c>
      <c r="D9" s="43">
        <v>216282</v>
      </c>
      <c r="E9" s="31">
        <v>2462875</v>
      </c>
      <c r="F9" s="43">
        <v>5150</v>
      </c>
      <c r="G9" s="31">
        <f>F9*77.648</f>
        <v>399887.19999999995</v>
      </c>
      <c r="H9" s="44">
        <v>2015</v>
      </c>
      <c r="I9" s="39">
        <f>100*B9/B5</f>
        <v>118.78584175055008</v>
      </c>
      <c r="J9" s="40">
        <f>100*D9/D5</f>
        <v>93.973139607130904</v>
      </c>
      <c r="K9" s="40">
        <f>100*F9/F5</f>
        <v>118.96511896511896</v>
      </c>
      <c r="L9" s="41">
        <f>100*(C9+E9+G9)/(C5+E5+G5)</f>
        <v>93.466001270054491</v>
      </c>
    </row>
    <row r="10" spans="1:12" ht="15.75" thickBot="1" x14ac:dyDescent="0.3">
      <c r="A10" s="46"/>
      <c r="B10" s="47">
        <v>1332376</v>
      </c>
      <c r="C10" s="48">
        <v>3382484</v>
      </c>
      <c r="D10" s="49">
        <v>231424</v>
      </c>
      <c r="E10" s="48">
        <v>2395840</v>
      </c>
      <c r="F10" s="49">
        <v>5141</v>
      </c>
      <c r="G10" s="48">
        <v>444486</v>
      </c>
      <c r="H10" s="50">
        <v>2016</v>
      </c>
      <c r="I10" s="51">
        <f>100*B10/B5</f>
        <v>121.49388005956261</v>
      </c>
      <c r="J10" s="52">
        <f>100*D10/D5</f>
        <v>100.55224133511186</v>
      </c>
      <c r="K10" s="52">
        <f>100*F10/F5</f>
        <v>118.75721875721875</v>
      </c>
      <c r="L10" s="53">
        <f>100*(C10+E10+G10)/(C5+E5+G5)</f>
        <v>92.306795444239455</v>
      </c>
    </row>
    <row r="11" spans="1:12" ht="15.75" thickBot="1" x14ac:dyDescent="0.3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6"/>
    </row>
    <row r="12" spans="1:12" x14ac:dyDescent="0.25">
      <c r="A12" s="29" t="s">
        <v>16</v>
      </c>
      <c r="B12" s="30">
        <v>223399</v>
      </c>
      <c r="C12" s="31">
        <v>716385</v>
      </c>
      <c r="D12" s="32">
        <v>49969</v>
      </c>
      <c r="E12" s="31">
        <v>576359</v>
      </c>
      <c r="F12" s="33">
        <v>888</v>
      </c>
      <c r="G12" s="31">
        <v>59321</v>
      </c>
      <c r="H12" s="34">
        <v>2011</v>
      </c>
      <c r="I12" s="35">
        <v>100</v>
      </c>
      <c r="J12" s="36">
        <v>100</v>
      </c>
      <c r="K12" s="36">
        <v>100</v>
      </c>
      <c r="L12" s="37">
        <v>100</v>
      </c>
    </row>
    <row r="13" spans="1:12" x14ac:dyDescent="0.25">
      <c r="A13" s="38" t="s">
        <v>17</v>
      </c>
      <c r="B13" s="30">
        <v>232248</v>
      </c>
      <c r="C13" s="31">
        <v>831649</v>
      </c>
      <c r="D13" s="32">
        <v>47713</v>
      </c>
      <c r="E13" s="31">
        <v>557043</v>
      </c>
      <c r="F13" s="33">
        <v>1073</v>
      </c>
      <c r="G13" s="31">
        <v>71413</v>
      </c>
      <c r="H13" s="34">
        <v>2012</v>
      </c>
      <c r="I13" s="39">
        <f>100*B13/B12</f>
        <v>103.96107413193434</v>
      </c>
      <c r="J13" s="40">
        <f>100*D13/D12</f>
        <v>95.485200824511196</v>
      </c>
      <c r="K13" s="40">
        <f>100*F13/F12</f>
        <v>120.83333333333333</v>
      </c>
      <c r="L13" s="41">
        <f>100*(C13+E13+G13)/(C12+E12+G12)</f>
        <v>107.99074009015838</v>
      </c>
    </row>
    <row r="14" spans="1:12" x14ac:dyDescent="0.25">
      <c r="A14" s="38"/>
      <c r="B14" s="30">
        <v>235143</v>
      </c>
      <c r="C14" s="31">
        <v>741900</v>
      </c>
      <c r="D14" s="32">
        <v>51407</v>
      </c>
      <c r="E14" s="31">
        <v>586841</v>
      </c>
      <c r="F14" s="33">
        <v>1131</v>
      </c>
      <c r="G14" s="31">
        <v>84082</v>
      </c>
      <c r="H14" s="34">
        <v>2013</v>
      </c>
      <c r="I14" s="39">
        <f>100*B14/B12</f>
        <v>105.25696175900519</v>
      </c>
      <c r="J14" s="40">
        <f>100*D14/D12</f>
        <v>102.87778422622026</v>
      </c>
      <c r="K14" s="40">
        <f>100*F14/F12</f>
        <v>127.36486486486487</v>
      </c>
      <c r="L14" s="41">
        <f>100*(C14+E14+G14)/(C12+$E12+G12)</f>
        <v>104.49371886706631</v>
      </c>
    </row>
    <row r="15" spans="1:12" x14ac:dyDescent="0.25">
      <c r="A15" s="38"/>
      <c r="B15" s="42">
        <v>177421</v>
      </c>
      <c r="C15" s="31">
        <v>557479</v>
      </c>
      <c r="D15" s="43">
        <v>42508</v>
      </c>
      <c r="E15" s="31">
        <v>513640</v>
      </c>
      <c r="F15" s="43">
        <v>1517</v>
      </c>
      <c r="G15" s="31">
        <v>114590</v>
      </c>
      <c r="H15" s="44">
        <v>2014</v>
      </c>
      <c r="I15" s="39">
        <f>100*B15/B12</f>
        <v>79.418887282396071</v>
      </c>
      <c r="J15" s="40">
        <f>100*D15/D12</f>
        <v>85.068742620424658</v>
      </c>
      <c r="K15" s="40">
        <f>100*F15/F12</f>
        <v>170.83333333333334</v>
      </c>
      <c r="L15" s="41">
        <f>100*(C15+E15+G15)/(C12+E12+G12)</f>
        <v>87.696153661251486</v>
      </c>
    </row>
    <row r="16" spans="1:12" x14ac:dyDescent="0.25">
      <c r="A16" s="45"/>
      <c r="B16" s="42">
        <v>222315</v>
      </c>
      <c r="C16" s="31">
        <v>573129</v>
      </c>
      <c r="D16" s="43">
        <v>46737</v>
      </c>
      <c r="E16" s="31">
        <v>538905</v>
      </c>
      <c r="F16" s="43">
        <v>1392</v>
      </c>
      <c r="G16" s="31">
        <f>F16*77.648</f>
        <v>108086.01599999999</v>
      </c>
      <c r="H16" s="44">
        <v>2015</v>
      </c>
      <c r="I16" s="39">
        <f>100*B16/B12</f>
        <v>99.514769537911988</v>
      </c>
      <c r="J16" s="40">
        <f>100*D16/D12</f>
        <v>93.531989833696898</v>
      </c>
      <c r="K16" s="40">
        <f>100*F16/F12</f>
        <v>156.75675675675674</v>
      </c>
      <c r="L16" s="41">
        <f>100*(C16+E16+G16)/(C12+E12+G12)</f>
        <v>90.241224793186731</v>
      </c>
    </row>
    <row r="17" spans="1:12" ht="15.75" thickBot="1" x14ac:dyDescent="0.3">
      <c r="A17" s="46"/>
      <c r="B17" s="47">
        <v>260949</v>
      </c>
      <c r="C17" s="48">
        <v>596789</v>
      </c>
      <c r="D17" s="49">
        <v>48844</v>
      </c>
      <c r="E17" s="48">
        <v>519358</v>
      </c>
      <c r="F17" s="49">
        <v>1693</v>
      </c>
      <c r="G17" s="48">
        <v>141266</v>
      </c>
      <c r="H17" s="57">
        <v>2016</v>
      </c>
      <c r="I17" s="51">
        <f>100*B17/B12</f>
        <v>116.80849063782739</v>
      </c>
      <c r="J17" s="52">
        <f>100*D17/D12</f>
        <v>97.748604134563436</v>
      </c>
      <c r="K17" s="52">
        <f>100*F17/F12</f>
        <v>190.65315315315314</v>
      </c>
      <c r="L17" s="53">
        <f>100*(C17+E17+G17)/(C12+E12+G12)</f>
        <v>92.999448990987858</v>
      </c>
    </row>
    <row r="18" spans="1:12" ht="15.75" thickBot="1" x14ac:dyDescent="0.3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6"/>
    </row>
    <row r="19" spans="1:12" x14ac:dyDescent="0.25">
      <c r="A19" s="29" t="s">
        <v>18</v>
      </c>
      <c r="B19" s="30">
        <v>754812</v>
      </c>
      <c r="C19" s="31">
        <v>2702858</v>
      </c>
      <c r="D19" s="32">
        <v>127695</v>
      </c>
      <c r="E19" s="31">
        <v>1589786</v>
      </c>
      <c r="F19" s="33">
        <v>2464</v>
      </c>
      <c r="G19" s="31">
        <v>163507</v>
      </c>
      <c r="H19" s="34">
        <v>2011</v>
      </c>
      <c r="I19" s="35">
        <v>100</v>
      </c>
      <c r="J19" s="36">
        <v>100</v>
      </c>
      <c r="K19" s="36">
        <v>100</v>
      </c>
      <c r="L19" s="37">
        <v>100</v>
      </c>
    </row>
    <row r="20" spans="1:12" x14ac:dyDescent="0.25">
      <c r="A20" s="38" t="s">
        <v>19</v>
      </c>
      <c r="B20" s="30">
        <v>764213</v>
      </c>
      <c r="C20" s="31">
        <v>2411177</v>
      </c>
      <c r="D20" s="32">
        <v>158788</v>
      </c>
      <c r="E20" s="31">
        <v>1822582</v>
      </c>
      <c r="F20" s="33">
        <v>3558</v>
      </c>
      <c r="G20" s="31">
        <v>264518</v>
      </c>
      <c r="H20" s="34">
        <v>2012</v>
      </c>
      <c r="I20" s="39">
        <f>100*B20/B19</f>
        <v>101.24547569461005</v>
      </c>
      <c r="J20" s="40">
        <f>100*D20/D19</f>
        <v>124.34942636751634</v>
      </c>
      <c r="K20" s="40">
        <f>100*F20/F19</f>
        <v>144.39935064935065</v>
      </c>
      <c r="L20" s="41">
        <f>100*(C20+E20+G20)/(C19+E19+G19)</f>
        <v>100.94534498494329</v>
      </c>
    </row>
    <row r="21" spans="1:12" x14ac:dyDescent="0.25">
      <c r="A21" s="38"/>
      <c r="B21" s="30">
        <v>719615</v>
      </c>
      <c r="C21" s="31">
        <v>1793701</v>
      </c>
      <c r="D21" s="32">
        <v>114519</v>
      </c>
      <c r="E21" s="31">
        <v>1395855</v>
      </c>
      <c r="F21" s="33">
        <v>2351</v>
      </c>
      <c r="G21" s="31">
        <v>178301</v>
      </c>
      <c r="H21" s="34">
        <v>2013</v>
      </c>
      <c r="I21" s="39">
        <f>100*B21/B19</f>
        <v>95.336984573642184</v>
      </c>
      <c r="J21" s="40">
        <f>100*D21/D19</f>
        <v>89.68166333842359</v>
      </c>
      <c r="K21" s="40">
        <f>100*F21/F19</f>
        <v>95.413961038961034</v>
      </c>
      <c r="L21" s="41">
        <f>100*(C21+E21+G21)/(C19+E19+G19)</f>
        <v>75.577712694206284</v>
      </c>
    </row>
    <row r="22" spans="1:12" x14ac:dyDescent="0.25">
      <c r="A22" s="38"/>
      <c r="B22" s="42">
        <v>719615</v>
      </c>
      <c r="C22" s="31">
        <v>1793701</v>
      </c>
      <c r="D22" s="43">
        <v>114519</v>
      </c>
      <c r="E22" s="31">
        <v>1395855</v>
      </c>
      <c r="F22" s="43">
        <v>2351</v>
      </c>
      <c r="G22" s="31">
        <v>178301</v>
      </c>
      <c r="H22" s="44">
        <v>2014</v>
      </c>
      <c r="I22" s="39">
        <f>100*B22/B19</f>
        <v>95.336984573642184</v>
      </c>
      <c r="J22" s="40">
        <f>100*D22/D19</f>
        <v>89.68166333842359</v>
      </c>
      <c r="K22" s="40">
        <f>100*F22/F19</f>
        <v>95.413961038961034</v>
      </c>
      <c r="L22" s="41">
        <f>100*(C22+E22+G22)/(C19+E19+G19)</f>
        <v>75.577712694206284</v>
      </c>
    </row>
    <row r="23" spans="1:12" ht="15.75" thickBot="1" x14ac:dyDescent="0.3">
      <c r="A23" s="58"/>
      <c r="B23" s="42">
        <v>722522</v>
      </c>
      <c r="C23" s="31">
        <v>1862670</v>
      </c>
      <c r="D23" s="43">
        <v>126150</v>
      </c>
      <c r="E23" s="31">
        <v>1486177</v>
      </c>
      <c r="F23" s="43">
        <v>2518</v>
      </c>
      <c r="G23" s="31">
        <f>F23*77.648</f>
        <v>195517.66399999999</v>
      </c>
      <c r="H23" s="44">
        <v>2015</v>
      </c>
      <c r="I23" s="39">
        <f>100*B23/B19</f>
        <v>95.722113585899535</v>
      </c>
      <c r="J23" s="40">
        <f>100*D23/D19</f>
        <v>98.790085751204046</v>
      </c>
      <c r="K23" s="40">
        <f>100*F23/F19</f>
        <v>102.19155844155844</v>
      </c>
      <c r="L23" s="41">
        <f>100*(C23+E23+G23)/(C19+E19+G19)</f>
        <v>79.538701987432646</v>
      </c>
    </row>
    <row r="24" spans="1:12" x14ac:dyDescent="0.25">
      <c r="A24" s="59"/>
      <c r="B24" s="30">
        <v>846881</v>
      </c>
      <c r="C24" s="31">
        <v>1939562</v>
      </c>
      <c r="D24" s="32">
        <v>128641</v>
      </c>
      <c r="E24" s="31">
        <v>1443478</v>
      </c>
      <c r="F24" s="33">
        <v>3376</v>
      </c>
      <c r="G24" s="31">
        <v>281902</v>
      </c>
      <c r="H24" s="34">
        <v>2016</v>
      </c>
      <c r="I24" s="35">
        <f>100*B24/B19</f>
        <v>112.19760682130119</v>
      </c>
      <c r="J24" s="36">
        <f>100*D24/D19</f>
        <v>100.74082775363171</v>
      </c>
      <c r="K24" s="36">
        <f>100*F24/F19</f>
        <v>137.01298701298703</v>
      </c>
      <c r="L24" s="37">
        <f>100*(C24+E24+G24)/(C19+E19+G19)</f>
        <v>82.244564872240645</v>
      </c>
    </row>
    <row r="25" spans="1:12" ht="15.75" thickBot="1" x14ac:dyDescent="0.3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6"/>
    </row>
    <row r="26" spans="1:12" x14ac:dyDescent="0.25">
      <c r="A26" s="29" t="s">
        <v>20</v>
      </c>
      <c r="B26" s="30">
        <v>893604</v>
      </c>
      <c r="C26" s="31">
        <v>2865534</v>
      </c>
      <c r="D26" s="32">
        <v>171664</v>
      </c>
      <c r="E26" s="31">
        <v>1906056</v>
      </c>
      <c r="F26" s="33">
        <v>3792</v>
      </c>
      <c r="G26" s="31">
        <v>253274</v>
      </c>
      <c r="H26" s="60">
        <v>2011</v>
      </c>
      <c r="I26" s="35">
        <v>100</v>
      </c>
      <c r="J26" s="36">
        <v>100</v>
      </c>
      <c r="K26" s="36">
        <v>100</v>
      </c>
      <c r="L26" s="37">
        <v>100</v>
      </c>
    </row>
    <row r="27" spans="1:12" x14ac:dyDescent="0.25">
      <c r="A27" s="38" t="s">
        <v>21</v>
      </c>
      <c r="B27" s="30">
        <v>928994</v>
      </c>
      <c r="C27" s="31">
        <v>3326595</v>
      </c>
      <c r="D27" s="32">
        <v>177222</v>
      </c>
      <c r="E27" s="31">
        <v>1987070</v>
      </c>
      <c r="F27" s="33">
        <v>3573</v>
      </c>
      <c r="G27" s="31">
        <v>237100</v>
      </c>
      <c r="H27" s="60">
        <v>2012</v>
      </c>
      <c r="I27" s="39">
        <f>100*B27/B26</f>
        <v>103.96036723201776</v>
      </c>
      <c r="J27" s="40">
        <f>100*D27/D26</f>
        <v>103.23772019759531</v>
      </c>
      <c r="K27" s="40">
        <f>100*F27/F26</f>
        <v>94.224683544303801</v>
      </c>
      <c r="L27" s="41">
        <f>100*(C27+E27+G27)/(C26+E26+G26)</f>
        <v>110.46597480051202</v>
      </c>
    </row>
    <row r="28" spans="1:12" x14ac:dyDescent="0.25">
      <c r="A28" s="38"/>
      <c r="B28" s="30">
        <v>940568</v>
      </c>
      <c r="C28" s="31">
        <v>2967602</v>
      </c>
      <c r="D28" s="32">
        <v>182997</v>
      </c>
      <c r="E28" s="31">
        <v>2123526</v>
      </c>
      <c r="F28" s="33">
        <v>3465</v>
      </c>
      <c r="G28" s="31">
        <v>257604</v>
      </c>
      <c r="H28" s="60">
        <v>2013</v>
      </c>
      <c r="I28" s="39">
        <f>100*B28/B26</f>
        <v>105.25557181928461</v>
      </c>
      <c r="J28" s="40">
        <f>100*D28/D26</f>
        <v>106.6018501258272</v>
      </c>
      <c r="K28" s="40">
        <f>100*F28/F26</f>
        <v>91.37658227848101</v>
      </c>
      <c r="L28" s="41">
        <f>100*(C28+E28+G28)/(C26+E26+G26)</f>
        <v>106.44530876855572</v>
      </c>
    </row>
    <row r="29" spans="1:12" x14ac:dyDescent="0.25">
      <c r="A29" s="38"/>
      <c r="B29" s="42">
        <v>885677</v>
      </c>
      <c r="C29" s="31">
        <v>2229919</v>
      </c>
      <c r="D29" s="43">
        <v>156635</v>
      </c>
      <c r="E29" s="31">
        <v>1811737</v>
      </c>
      <c r="F29" s="43">
        <v>995</v>
      </c>
      <c r="G29" s="31">
        <v>77260</v>
      </c>
      <c r="H29" s="44">
        <v>2014</v>
      </c>
      <c r="I29" s="39">
        <f>100*B29/B26</f>
        <v>99.112918026329339</v>
      </c>
      <c r="J29" s="40">
        <f>100*D29/D26</f>
        <v>91.245106720104388</v>
      </c>
      <c r="K29" s="40">
        <f>100*F29/F26</f>
        <v>26.239451476793249</v>
      </c>
      <c r="L29" s="41">
        <f>100*(C29+E29+G29)/(C26+E26+G26)</f>
        <v>81.970696122322906</v>
      </c>
    </row>
    <row r="30" spans="1:12" x14ac:dyDescent="0.25">
      <c r="A30" s="45"/>
      <c r="B30" s="42">
        <v>889257</v>
      </c>
      <c r="C30" s="31">
        <v>2292517</v>
      </c>
      <c r="D30" s="43">
        <v>159002</v>
      </c>
      <c r="E30" s="31">
        <v>1790270</v>
      </c>
      <c r="F30" s="43">
        <v>3506</v>
      </c>
      <c r="G30" s="31">
        <f>F30*77.648</f>
        <v>272233.88799999998</v>
      </c>
      <c r="H30" s="44">
        <v>2015</v>
      </c>
      <c r="I30" s="39">
        <f>100*B30/B26</f>
        <v>99.513542911625279</v>
      </c>
      <c r="J30" s="40">
        <f>100*D30/D26</f>
        <v>92.62396309068879</v>
      </c>
      <c r="K30" s="40">
        <f>100*F30/F26</f>
        <v>92.457805907172997</v>
      </c>
      <c r="L30" s="41">
        <f>100*(C30+E30+G30)/(C26+E26+G26)</f>
        <v>86.669428028300871</v>
      </c>
    </row>
    <row r="31" spans="1:12" ht="15.75" thickBot="1" x14ac:dyDescent="0.3">
      <c r="A31" s="46"/>
      <c r="B31" s="47">
        <v>1043796</v>
      </c>
      <c r="C31" s="48">
        <v>2383153</v>
      </c>
      <c r="D31" s="49">
        <v>199824</v>
      </c>
      <c r="E31" s="48">
        <v>2035762</v>
      </c>
      <c r="F31" s="49">
        <v>4133</v>
      </c>
      <c r="G31" s="48">
        <v>345371</v>
      </c>
      <c r="H31" s="57">
        <v>2016</v>
      </c>
      <c r="I31" s="51">
        <f>100*B31/B26</f>
        <v>116.80744490848295</v>
      </c>
      <c r="J31" s="52">
        <f>100*D31/D26</f>
        <v>116.40413831671171</v>
      </c>
      <c r="K31" s="52">
        <f>100*F31/F26</f>
        <v>108.99261603375527</v>
      </c>
      <c r="L31" s="53">
        <f>100*(C31+E31+G31)/(C26+E26+G26)</f>
        <v>94.814227807956598</v>
      </c>
    </row>
    <row r="32" spans="1:12" ht="15.75" thickBot="1" x14ac:dyDescent="0.3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6"/>
    </row>
    <row r="33" spans="1:12" x14ac:dyDescent="0.25">
      <c r="A33" s="29" t="s">
        <v>22</v>
      </c>
      <c r="B33" s="30">
        <v>479440</v>
      </c>
      <c r="C33" s="31">
        <v>1797790</v>
      </c>
      <c r="D33" s="32">
        <v>201592</v>
      </c>
      <c r="E33" s="31">
        <v>2207166</v>
      </c>
      <c r="F33" s="33">
        <v>4172</v>
      </c>
      <c r="G33" s="31">
        <v>278659</v>
      </c>
      <c r="H33" s="60">
        <v>2011</v>
      </c>
      <c r="I33" s="35">
        <v>100</v>
      </c>
      <c r="J33" s="36">
        <v>100</v>
      </c>
      <c r="K33" s="36">
        <v>100</v>
      </c>
      <c r="L33" s="37">
        <v>100</v>
      </c>
    </row>
    <row r="34" spans="1:12" x14ac:dyDescent="0.25">
      <c r="A34" s="38" t="s">
        <v>23</v>
      </c>
      <c r="B34" s="30">
        <v>491714</v>
      </c>
      <c r="C34" s="31">
        <v>1985789</v>
      </c>
      <c r="D34" s="32">
        <v>197472</v>
      </c>
      <c r="E34" s="31">
        <v>2187301</v>
      </c>
      <c r="F34" s="33">
        <v>4139</v>
      </c>
      <c r="G34" s="31">
        <v>274657</v>
      </c>
      <c r="H34" s="60">
        <v>2012</v>
      </c>
      <c r="I34" s="39">
        <f>100*B34/B33</f>
        <v>102.56007008176205</v>
      </c>
      <c r="J34" s="40">
        <f>100*D34/D33</f>
        <v>97.956268105877214</v>
      </c>
      <c r="K34" s="40">
        <f>100*F34/F33</f>
        <v>99.209012464046026</v>
      </c>
      <c r="L34" s="41">
        <f>100*(C34+E34+G34)/(C33+E33+G33)</f>
        <v>103.8316235235893</v>
      </c>
    </row>
    <row r="35" spans="1:12" x14ac:dyDescent="0.25">
      <c r="A35" s="38"/>
      <c r="B35" s="30">
        <v>498875</v>
      </c>
      <c r="C35" s="31">
        <v>1746073</v>
      </c>
      <c r="D35" s="32">
        <v>199798</v>
      </c>
      <c r="E35" s="31">
        <v>2278445</v>
      </c>
      <c r="F35" s="33">
        <v>4345</v>
      </c>
      <c r="G35" s="31">
        <v>323030</v>
      </c>
      <c r="H35" s="60">
        <v>2013</v>
      </c>
      <c r="I35" s="39">
        <f>100*B35/B33</f>
        <v>104.05368763557483</v>
      </c>
      <c r="J35" s="40">
        <f>100*D35/D33</f>
        <v>99.110083733481488</v>
      </c>
      <c r="K35" s="40">
        <f>100*F35/F33</f>
        <v>104.14669223394056</v>
      </c>
      <c r="L35" s="41">
        <f>100*(C35+E35+G35)/(C33+E33+G33)</f>
        <v>101.49250107677744</v>
      </c>
    </row>
    <row r="36" spans="1:12" x14ac:dyDescent="0.25">
      <c r="A36" s="38"/>
      <c r="B36" s="42">
        <v>503042</v>
      </c>
      <c r="C36" s="31">
        <v>1268821</v>
      </c>
      <c r="D36" s="43">
        <v>169046</v>
      </c>
      <c r="E36" s="31">
        <v>1983375</v>
      </c>
      <c r="F36" s="43">
        <v>4015</v>
      </c>
      <c r="G36" s="31">
        <v>304501</v>
      </c>
      <c r="H36" s="44">
        <v>2014</v>
      </c>
      <c r="I36" s="39">
        <f>100*B36/B33</f>
        <v>104.92282663106958</v>
      </c>
      <c r="J36" s="40">
        <f>100*D36/D33</f>
        <v>83.855510139291241</v>
      </c>
      <c r="K36" s="40">
        <f>100*F36/F33</f>
        <v>96.236816874400773</v>
      </c>
      <c r="L36" s="41">
        <f>100*(C36+E36+G36)/(C33+E33+G33)</f>
        <v>83.030267659441847</v>
      </c>
    </row>
    <row r="37" spans="1:12" x14ac:dyDescent="0.25">
      <c r="A37" s="45"/>
      <c r="B37" s="42">
        <v>508950</v>
      </c>
      <c r="C37" s="31">
        <v>1413237</v>
      </c>
      <c r="D37" s="43">
        <v>167472</v>
      </c>
      <c r="E37" s="31">
        <v>1938679</v>
      </c>
      <c r="F37" s="43">
        <v>3440</v>
      </c>
      <c r="G37" s="31">
        <f>F37*77.648</f>
        <v>267109.12</v>
      </c>
      <c r="H37" s="44">
        <v>2015</v>
      </c>
      <c r="I37" s="39">
        <f>100*B37/B33</f>
        <v>106.15509761388286</v>
      </c>
      <c r="J37" s="40">
        <f>100*D37/D33</f>
        <v>83.07472518750744</v>
      </c>
      <c r="K37" s="40">
        <f>100*F37/F33</f>
        <v>82.454458293384462</v>
      </c>
      <c r="L37" s="41">
        <f>100*(C37+E37+G37)/(C33+E33+G33)</f>
        <v>84.485303184343124</v>
      </c>
    </row>
    <row r="38" spans="1:12" ht="15.75" thickBot="1" x14ac:dyDescent="0.3">
      <c r="A38" s="46"/>
      <c r="B38" s="47">
        <v>505540</v>
      </c>
      <c r="C38" s="48">
        <v>1302738</v>
      </c>
      <c r="D38" s="49">
        <v>180437</v>
      </c>
      <c r="E38" s="48">
        <v>1959603</v>
      </c>
      <c r="F38" s="49">
        <v>3152</v>
      </c>
      <c r="G38" s="48">
        <v>283923</v>
      </c>
      <c r="H38" s="57">
        <v>2016</v>
      </c>
      <c r="I38" s="51">
        <f>100*B38/B33</f>
        <v>105.4438511596863</v>
      </c>
      <c r="J38" s="52">
        <f>100*D38/D33</f>
        <v>89.506031985396248</v>
      </c>
      <c r="K38" s="52">
        <f>100*F38/F33</f>
        <v>75.551294343240656</v>
      </c>
      <c r="L38" s="53">
        <f>100*(C38+E38+G38)/(C33+E33+G33)</f>
        <v>82.786711690943278</v>
      </c>
    </row>
    <row r="39" spans="1:12" ht="15.75" thickBot="1" x14ac:dyDescent="0.3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ht="15.75" thickBot="1" x14ac:dyDescent="0.3">
      <c r="A40" s="1" t="s">
        <v>24</v>
      </c>
      <c r="B40" s="61" t="s">
        <v>25</v>
      </c>
      <c r="C40" s="14"/>
      <c r="D40" s="12" t="s">
        <v>26</v>
      </c>
      <c r="E40" s="14"/>
      <c r="F40" s="12" t="s">
        <v>4</v>
      </c>
      <c r="G40" s="14"/>
      <c r="H40" s="16" t="s">
        <v>5</v>
      </c>
      <c r="I40" s="17" t="s">
        <v>27</v>
      </c>
      <c r="J40" s="62"/>
      <c r="K40" s="63"/>
      <c r="L40" s="64" t="s">
        <v>28</v>
      </c>
    </row>
    <row r="41" spans="1:12" ht="15.75" thickBot="1" x14ac:dyDescent="0.3">
      <c r="A41" s="65"/>
      <c r="B41" s="66" t="s">
        <v>8</v>
      </c>
      <c r="C41" s="67" t="s">
        <v>9</v>
      </c>
      <c r="D41" s="68" t="s">
        <v>10</v>
      </c>
      <c r="E41" s="67" t="s">
        <v>9</v>
      </c>
      <c r="F41" s="68" t="s">
        <v>10</v>
      </c>
      <c r="G41" s="67" t="s">
        <v>9</v>
      </c>
      <c r="H41" s="69"/>
      <c r="I41" s="70" t="s">
        <v>8</v>
      </c>
      <c r="J41" s="70" t="s">
        <v>11</v>
      </c>
      <c r="K41" s="70" t="s">
        <v>12</v>
      </c>
      <c r="L41" s="71" t="s">
        <v>13</v>
      </c>
    </row>
    <row r="42" spans="1:12" x14ac:dyDescent="0.25">
      <c r="A42" s="29" t="s">
        <v>29</v>
      </c>
      <c r="B42" s="30">
        <v>405679</v>
      </c>
      <c r="C42" s="31">
        <v>1521207</v>
      </c>
      <c r="D42" s="32">
        <v>113067</v>
      </c>
      <c r="E42" s="31">
        <v>1281781</v>
      </c>
      <c r="F42" s="33">
        <v>1797</v>
      </c>
      <c r="G42" s="31">
        <v>120010</v>
      </c>
      <c r="H42" s="60">
        <v>2011</v>
      </c>
      <c r="I42" s="35">
        <v>100</v>
      </c>
      <c r="J42" s="36">
        <v>100</v>
      </c>
      <c r="K42" s="36">
        <v>100</v>
      </c>
      <c r="L42" s="37">
        <v>100</v>
      </c>
    </row>
    <row r="43" spans="1:12" x14ac:dyDescent="0.25">
      <c r="A43" s="38" t="s">
        <v>30</v>
      </c>
      <c r="B43" s="30">
        <v>416067</v>
      </c>
      <c r="C43" s="31">
        <v>1680283</v>
      </c>
      <c r="D43" s="32">
        <v>117604</v>
      </c>
      <c r="E43" s="31">
        <v>1364336</v>
      </c>
      <c r="F43" s="33">
        <v>1709</v>
      </c>
      <c r="G43" s="31">
        <v>113804</v>
      </c>
      <c r="H43" s="60">
        <v>2012</v>
      </c>
      <c r="I43" s="39">
        <f>100*B43/B42</f>
        <v>102.56064523921623</v>
      </c>
      <c r="J43" s="40">
        <f>100*D43/D42</f>
        <v>104.0126650570016</v>
      </c>
      <c r="K43" s="40">
        <f>100*F43/F42</f>
        <v>95.102949360044519</v>
      </c>
      <c r="L43" s="41">
        <f>100*(C43+E43+G43)/(C42+E42+G42)</f>
        <v>108.05423062212154</v>
      </c>
    </row>
    <row r="44" spans="1:12" x14ac:dyDescent="0.25">
      <c r="A44" s="38"/>
      <c r="B44" s="30">
        <v>422125</v>
      </c>
      <c r="C44" s="31">
        <v>1477447</v>
      </c>
      <c r="D44" s="32">
        <v>125023</v>
      </c>
      <c r="E44" s="31">
        <v>1469768</v>
      </c>
      <c r="F44" s="33">
        <v>1754</v>
      </c>
      <c r="G44" s="31">
        <v>133967</v>
      </c>
      <c r="H44" s="60">
        <v>2013</v>
      </c>
      <c r="I44" s="39">
        <f>100*B44/B42</f>
        <v>104.05394412823932</v>
      </c>
      <c r="J44" s="40">
        <f>100*D44/D42</f>
        <v>110.57426127871085</v>
      </c>
      <c r="K44" s="40">
        <f>100*F44/F42</f>
        <v>97.607122982749033</v>
      </c>
      <c r="L44" s="41">
        <f>100*(C44+E44+G44)/(C42+E42+G42)</f>
        <v>105.41170401074513</v>
      </c>
    </row>
    <row r="45" spans="1:12" x14ac:dyDescent="0.25">
      <c r="A45" s="38"/>
      <c r="B45" s="42">
        <v>425652</v>
      </c>
      <c r="C45" s="31">
        <v>1073618</v>
      </c>
      <c r="D45" s="43">
        <v>114460</v>
      </c>
      <c r="E45" s="31">
        <v>1377880</v>
      </c>
      <c r="F45" s="43">
        <v>1742</v>
      </c>
      <c r="G45" s="31">
        <v>132110</v>
      </c>
      <c r="H45" s="44">
        <v>2014</v>
      </c>
      <c r="I45" s="39">
        <f>100*B45/B42</f>
        <v>104.92335072803867</v>
      </c>
      <c r="J45" s="40">
        <f>100*D45/D42</f>
        <v>101.23201287732053</v>
      </c>
      <c r="K45" s="40">
        <f>100*F45/F42</f>
        <v>96.939343350027826</v>
      </c>
      <c r="L45" s="41">
        <f>100*(C45+E45+G45)/(C42+E42+G42)</f>
        <v>88.388975976035567</v>
      </c>
    </row>
    <row r="46" spans="1:12" x14ac:dyDescent="0.25">
      <c r="A46" s="45"/>
      <c r="B46" s="42">
        <v>430651</v>
      </c>
      <c r="C46" s="31">
        <v>1195816</v>
      </c>
      <c r="D46" s="43">
        <v>99670</v>
      </c>
      <c r="E46" s="31">
        <v>1211395</v>
      </c>
      <c r="F46" s="43">
        <v>1794</v>
      </c>
      <c r="G46" s="31">
        <f>F46*77.648</f>
        <v>139300.51199999999</v>
      </c>
      <c r="H46" s="44">
        <v>2015</v>
      </c>
      <c r="I46" s="39">
        <f>100*B46/B42</f>
        <v>106.15560578684132</v>
      </c>
      <c r="J46" s="40">
        <f>100*D46/D42</f>
        <v>88.151273138935323</v>
      </c>
      <c r="K46" s="40">
        <f>100*F46/F42</f>
        <v>99.833055091819702</v>
      </c>
      <c r="L46" s="41">
        <f>100*(C46+E46+G46)/(C42+E42+G42)</f>
        <v>87.119851330722781</v>
      </c>
    </row>
    <row r="47" spans="1:12" ht="15.75" thickBot="1" x14ac:dyDescent="0.3">
      <c r="A47" s="46"/>
      <c r="B47" s="47">
        <v>427766</v>
      </c>
      <c r="C47" s="48">
        <v>1102316</v>
      </c>
      <c r="D47" s="49">
        <v>102995</v>
      </c>
      <c r="E47" s="48">
        <v>1179496</v>
      </c>
      <c r="F47" s="49">
        <v>1914</v>
      </c>
      <c r="G47" s="48">
        <v>159948</v>
      </c>
      <c r="H47" s="57">
        <v>2016</v>
      </c>
      <c r="I47" s="51">
        <f>100*B47/B42</f>
        <v>105.44445238723227</v>
      </c>
      <c r="J47" s="52">
        <f>100*D47/D42</f>
        <v>91.092007393846131</v>
      </c>
      <c r="K47" s="52">
        <f>100*F47/F42</f>
        <v>106.51085141903172</v>
      </c>
      <c r="L47" s="53">
        <f>100*(C47+E47+G47)/(C42+E42+G42)</f>
        <v>83.536150212897851</v>
      </c>
    </row>
    <row r="48" spans="1:12" ht="15.75" thickBot="1" x14ac:dyDescent="0.3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6"/>
    </row>
    <row r="49" spans="1:12" ht="15.75" thickBot="1" x14ac:dyDescent="0.3">
      <c r="A49" s="29" t="s">
        <v>31</v>
      </c>
      <c r="B49" s="30">
        <v>580863</v>
      </c>
      <c r="C49" s="31">
        <v>2178092</v>
      </c>
      <c r="D49" s="32">
        <v>179653</v>
      </c>
      <c r="E49" s="31">
        <v>2024570</v>
      </c>
      <c r="F49" s="33">
        <v>2955</v>
      </c>
      <c r="G49" s="31">
        <v>197400</v>
      </c>
      <c r="H49" s="60">
        <v>2011</v>
      </c>
      <c r="I49" s="35">
        <v>100</v>
      </c>
      <c r="J49" s="36">
        <v>100</v>
      </c>
      <c r="K49" s="36">
        <v>100</v>
      </c>
      <c r="L49" s="37">
        <v>100</v>
      </c>
    </row>
    <row r="50" spans="1:12" x14ac:dyDescent="0.25">
      <c r="A50" s="29" t="s">
        <v>32</v>
      </c>
      <c r="B50" s="30">
        <v>595731</v>
      </c>
      <c r="C50" s="31">
        <v>2406339</v>
      </c>
      <c r="D50" s="32">
        <v>221900</v>
      </c>
      <c r="E50" s="31">
        <v>2302021</v>
      </c>
      <c r="F50" s="33">
        <v>2928</v>
      </c>
      <c r="G50" s="31">
        <v>194661</v>
      </c>
      <c r="H50" s="60">
        <v>2012</v>
      </c>
      <c r="I50" s="39">
        <f>100*B50/B49</f>
        <v>102.55963970850269</v>
      </c>
      <c r="J50" s="40">
        <f>100*D50/D49</f>
        <v>123.51588896372451</v>
      </c>
      <c r="K50" s="40">
        <f>100*F50/F49</f>
        <v>99.086294416243661</v>
      </c>
      <c r="L50" s="41">
        <f>100*(C50+E50+G50)/(C49+E49+G49)</f>
        <v>111.4307252943254</v>
      </c>
    </row>
    <row r="51" spans="1:12" x14ac:dyDescent="0.25">
      <c r="A51" s="38"/>
      <c r="B51" s="30">
        <v>604407</v>
      </c>
      <c r="C51" s="31">
        <v>2115436</v>
      </c>
      <c r="D51" s="32">
        <v>224488</v>
      </c>
      <c r="E51" s="31">
        <v>2610924</v>
      </c>
      <c r="F51" s="33">
        <v>3091</v>
      </c>
      <c r="G51" s="31">
        <v>229325</v>
      </c>
      <c r="H51" s="60">
        <v>2013</v>
      </c>
      <c r="I51" s="39">
        <f>100*B51/B49</f>
        <v>104.05327934469918</v>
      </c>
      <c r="J51" s="40">
        <f>100*D51/D49</f>
        <v>124.95644381112479</v>
      </c>
      <c r="K51" s="40">
        <f>100*F51/F49</f>
        <v>104.60236886632826</v>
      </c>
      <c r="L51" s="41">
        <f>100*(C51+E51+G51)/(C49+E49+G49)</f>
        <v>112.62761751993494</v>
      </c>
    </row>
    <row r="52" spans="1:12" x14ac:dyDescent="0.25">
      <c r="A52" s="38"/>
      <c r="B52" s="42">
        <v>609459</v>
      </c>
      <c r="C52" s="31">
        <v>1537226</v>
      </c>
      <c r="D52" s="43">
        <v>177229</v>
      </c>
      <c r="E52" s="31">
        <v>2163236</v>
      </c>
      <c r="F52" s="43">
        <v>3126</v>
      </c>
      <c r="G52" s="31">
        <v>237078</v>
      </c>
      <c r="H52" s="44">
        <v>2014</v>
      </c>
      <c r="I52" s="39">
        <f>100*B52/B49</f>
        <v>104.92301971377071</v>
      </c>
      <c r="J52" s="40">
        <f>100*D52/D49</f>
        <v>98.650732244938851</v>
      </c>
      <c r="K52" s="40">
        <f>100*F52/F49</f>
        <v>105.78680203045685</v>
      </c>
      <c r="L52" s="41">
        <f>100*(C52+E52+G52)/(C49+E49+G49)</f>
        <v>89.488284483264096</v>
      </c>
    </row>
    <row r="53" spans="1:12" x14ac:dyDescent="0.25">
      <c r="A53" s="38"/>
      <c r="B53" s="42">
        <v>616614</v>
      </c>
      <c r="C53" s="31">
        <v>1712190</v>
      </c>
      <c r="D53" s="43">
        <v>183985</v>
      </c>
      <c r="E53" s="31">
        <v>2118063</v>
      </c>
      <c r="F53" s="43">
        <v>3310</v>
      </c>
      <c r="G53" s="31">
        <f>F53*77.648</f>
        <v>257014.87999999998</v>
      </c>
      <c r="H53" s="44">
        <v>2015</v>
      </c>
      <c r="I53" s="39">
        <f>100*B53/B49</f>
        <v>106.15480758801989</v>
      </c>
      <c r="J53" s="40">
        <f>100*D53/D49</f>
        <v>102.41131514642116</v>
      </c>
      <c r="K53" s="40">
        <f>100*F53/F49</f>
        <v>112.01353637901862</v>
      </c>
      <c r="L53" s="41">
        <f>100*(C53+E53+G53)/(C49+E49+G49)</f>
        <v>92.891142897531893</v>
      </c>
    </row>
    <row r="54" spans="1:12" ht="15.75" thickBot="1" x14ac:dyDescent="0.3">
      <c r="A54" s="45"/>
      <c r="B54" s="47">
        <v>612482</v>
      </c>
      <c r="C54" s="48">
        <v>1578317</v>
      </c>
      <c r="D54" s="49">
        <v>189793</v>
      </c>
      <c r="E54" s="48">
        <v>1981234</v>
      </c>
      <c r="F54" s="49">
        <v>3080</v>
      </c>
      <c r="G54" s="48">
        <v>256103</v>
      </c>
      <c r="H54" s="57">
        <v>2016</v>
      </c>
      <c r="I54" s="39">
        <f>100*B54/B49</f>
        <v>105.44345224261143</v>
      </c>
      <c r="J54" s="40">
        <f>100*D54/D49</f>
        <v>105.6442141238944</v>
      </c>
      <c r="K54" s="40">
        <f>100*F54/F49</f>
        <v>104.23011844331641</v>
      </c>
      <c r="L54" s="41">
        <f>100*(C54+E54+G54)/(C49+E49+G49)</f>
        <v>86.718187152817393</v>
      </c>
    </row>
    <row r="55" spans="1:12" ht="15.75" thickBot="1" x14ac:dyDescent="0.3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6"/>
    </row>
    <row r="56" spans="1:12" x14ac:dyDescent="0.25">
      <c r="A56" s="29" t="s">
        <v>33</v>
      </c>
      <c r="B56" s="30">
        <v>285820</v>
      </c>
      <c r="C56" s="31">
        <v>1071759</v>
      </c>
      <c r="D56" s="32">
        <v>109940</v>
      </c>
      <c r="E56" s="31">
        <v>1289638</v>
      </c>
      <c r="F56" s="33">
        <v>1005</v>
      </c>
      <c r="G56" s="31">
        <v>67134</v>
      </c>
      <c r="H56" s="60">
        <v>2011</v>
      </c>
      <c r="I56" s="35">
        <v>100</v>
      </c>
      <c r="J56" s="36">
        <v>100</v>
      </c>
      <c r="K56" s="36">
        <v>100</v>
      </c>
      <c r="L56" s="37">
        <v>100</v>
      </c>
    </row>
    <row r="57" spans="1:12" x14ac:dyDescent="0.25">
      <c r="A57" s="38" t="s">
        <v>34</v>
      </c>
      <c r="B57" s="30">
        <v>293138</v>
      </c>
      <c r="C57" s="31">
        <v>1183356</v>
      </c>
      <c r="D57" s="32">
        <v>119305</v>
      </c>
      <c r="E57" s="31">
        <v>1382961</v>
      </c>
      <c r="F57" s="33">
        <v>1580</v>
      </c>
      <c r="G57" s="31">
        <v>104845</v>
      </c>
      <c r="H57" s="60">
        <v>2012</v>
      </c>
      <c r="I57" s="39">
        <f>100*B57/B56</f>
        <v>102.56035266951228</v>
      </c>
      <c r="J57" s="40">
        <f>100*D57/D56</f>
        <v>108.51828269965436</v>
      </c>
      <c r="K57" s="40">
        <f>100*F57/F56</f>
        <v>157.21393034825871</v>
      </c>
      <c r="L57" s="41">
        <f>100*(C57+E57+G57)/(C56+E56+G56)</f>
        <v>109.99085455363758</v>
      </c>
    </row>
    <row r="58" spans="1:12" x14ac:dyDescent="0.25">
      <c r="A58" s="38"/>
      <c r="B58" s="30">
        <v>297406</v>
      </c>
      <c r="C58" s="31">
        <v>1040928</v>
      </c>
      <c r="D58" s="32">
        <v>121450</v>
      </c>
      <c r="E58" s="31">
        <v>1455144</v>
      </c>
      <c r="F58" s="33">
        <v>2195</v>
      </c>
      <c r="G58" s="31">
        <v>162855</v>
      </c>
      <c r="H58" s="60">
        <v>2013</v>
      </c>
      <c r="I58" s="39">
        <f>100*B58/B56</f>
        <v>104.05360016793786</v>
      </c>
      <c r="J58" s="40">
        <f>100*D58/D56</f>
        <v>110.46934691649992</v>
      </c>
      <c r="K58" s="40">
        <f>100*F58/F56</f>
        <v>218.40796019900498</v>
      </c>
      <c r="L58" s="41">
        <f>100*(C58+E58+G58)/(C56+E56+G56)</f>
        <v>109.48705204916058</v>
      </c>
    </row>
    <row r="59" spans="1:12" x14ac:dyDescent="0.25">
      <c r="A59" s="38"/>
      <c r="B59" s="42">
        <v>299891</v>
      </c>
      <c r="C59" s="31">
        <v>756413</v>
      </c>
      <c r="D59" s="43">
        <v>98457</v>
      </c>
      <c r="E59" s="31">
        <v>1230121</v>
      </c>
      <c r="F59" s="43">
        <v>1261</v>
      </c>
      <c r="G59" s="31">
        <v>102502</v>
      </c>
      <c r="H59" s="44">
        <v>2014</v>
      </c>
      <c r="I59" s="39">
        <f>100*B59/B56</f>
        <v>104.9230284794626</v>
      </c>
      <c r="J59" s="40">
        <f>100*D59/D56</f>
        <v>89.555211933782061</v>
      </c>
      <c r="K59" s="40">
        <f>100*F59/F56</f>
        <v>125.4726368159204</v>
      </c>
      <c r="L59" s="41">
        <f>100*(C59+E59+G59)/(C56+E56+G56)</f>
        <v>86.020561401110385</v>
      </c>
    </row>
    <row r="60" spans="1:12" x14ac:dyDescent="0.25">
      <c r="A60" s="45"/>
      <c r="B60" s="42">
        <v>303412</v>
      </c>
      <c r="C60" s="31">
        <v>842506</v>
      </c>
      <c r="D60" s="43">
        <v>104259</v>
      </c>
      <c r="E60" s="31">
        <v>1276407</v>
      </c>
      <c r="F60" s="43">
        <v>1329</v>
      </c>
      <c r="G60" s="31">
        <f>F60*77.648</f>
        <v>103194.192</v>
      </c>
      <c r="H60" s="44">
        <v>2015</v>
      </c>
      <c r="I60" s="39">
        <f>100*B60/B56</f>
        <v>106.15492267860891</v>
      </c>
      <c r="J60" s="40">
        <f>100*D60/D56</f>
        <v>94.8326359832636</v>
      </c>
      <c r="K60" s="40">
        <f>100*F60/F56</f>
        <v>132.23880597014926</v>
      </c>
      <c r="L60" s="41">
        <f>100*(C60+E60+G60)/(C56+E56+G56)</f>
        <v>91.500054642086099</v>
      </c>
    </row>
    <row r="61" spans="1:12" ht="15.75" thickBot="1" x14ac:dyDescent="0.3">
      <c r="A61" s="46"/>
      <c r="B61" s="47">
        <v>301380</v>
      </c>
      <c r="C61" s="48">
        <v>776632</v>
      </c>
      <c r="D61" s="49">
        <v>109953</v>
      </c>
      <c r="E61" s="48">
        <v>1269090</v>
      </c>
      <c r="F61" s="49">
        <v>1331</v>
      </c>
      <c r="G61" s="48">
        <v>111451</v>
      </c>
      <c r="H61" s="57">
        <v>2016</v>
      </c>
      <c r="I61" s="51">
        <f>100*B61/B56</f>
        <v>105.44398572528165</v>
      </c>
      <c r="J61" s="52">
        <f>100*D61/D56</f>
        <v>100.01182463161724</v>
      </c>
      <c r="K61" s="52">
        <f>100*F61/F56</f>
        <v>132.43781094527364</v>
      </c>
      <c r="L61" s="53">
        <f>100*(C61+E61+G61)/(C56+E56+G56)</f>
        <v>88.826249284032201</v>
      </c>
    </row>
    <row r="62" spans="1:12" ht="15.75" thickBot="1" x14ac:dyDescent="0.3">
      <c r="A62" s="65"/>
      <c r="B62" s="72"/>
      <c r="C62" s="72"/>
      <c r="D62" s="72"/>
      <c r="E62" s="72"/>
      <c r="F62" s="72"/>
      <c r="G62" s="72"/>
      <c r="H62" s="73"/>
      <c r="I62" s="74"/>
      <c r="J62" s="74"/>
      <c r="K62" s="74"/>
      <c r="L62" s="75"/>
    </row>
    <row r="63" spans="1:12" x14ac:dyDescent="0.25">
      <c r="A63" s="29" t="s">
        <v>35</v>
      </c>
      <c r="B63" s="30">
        <v>92200</v>
      </c>
      <c r="C63" s="31">
        <v>345729</v>
      </c>
      <c r="D63" s="32">
        <v>0</v>
      </c>
      <c r="E63" s="31">
        <v>0</v>
      </c>
      <c r="F63" s="33">
        <v>650</v>
      </c>
      <c r="G63" s="31">
        <v>43426</v>
      </c>
      <c r="H63" s="60">
        <v>2011</v>
      </c>
      <c r="I63" s="35">
        <v>100</v>
      </c>
      <c r="J63" s="36">
        <v>100</v>
      </c>
      <c r="K63" s="36">
        <v>100</v>
      </c>
      <c r="L63" s="37">
        <v>100</v>
      </c>
    </row>
    <row r="64" spans="1:12" x14ac:dyDescent="0.25">
      <c r="A64" s="38" t="s">
        <v>36</v>
      </c>
      <c r="B64" s="30">
        <v>94560</v>
      </c>
      <c r="C64" s="31">
        <v>381882</v>
      </c>
      <c r="D64" s="32">
        <v>0</v>
      </c>
      <c r="E64" s="31">
        <v>0</v>
      </c>
      <c r="F64" s="33">
        <v>0</v>
      </c>
      <c r="G64" s="31">
        <v>0</v>
      </c>
      <c r="H64" s="60">
        <v>2012</v>
      </c>
      <c r="I64" s="39">
        <f>100*B64/B63</f>
        <v>102.55965292841648</v>
      </c>
      <c r="J64" s="40"/>
      <c r="K64" s="40"/>
      <c r="L64" s="41">
        <f>100*(C64+E64+G64)/(C63+E63+G63)</f>
        <v>98.131078876026265</v>
      </c>
    </row>
    <row r="65" spans="1:12" x14ac:dyDescent="0.25">
      <c r="A65" s="38"/>
      <c r="B65" s="30">
        <v>95938</v>
      </c>
      <c r="C65" s="31">
        <v>335783</v>
      </c>
      <c r="D65" s="32">
        <v>0</v>
      </c>
      <c r="E65" s="31">
        <v>0</v>
      </c>
      <c r="F65" s="33">
        <v>0</v>
      </c>
      <c r="G65" s="31">
        <v>0</v>
      </c>
      <c r="H65" s="60">
        <v>2013</v>
      </c>
      <c r="I65" s="39">
        <f>100*B65/B63</f>
        <v>104.05422993492408</v>
      </c>
      <c r="J65" s="40"/>
      <c r="K65" s="40"/>
      <c r="L65" s="41">
        <f>100*(C65+E65+G65)/(C63+E63+G63)</f>
        <v>86.285156300188874</v>
      </c>
    </row>
    <row r="66" spans="1:12" x14ac:dyDescent="0.25">
      <c r="A66" s="38"/>
      <c r="B66" s="42">
        <v>96738</v>
      </c>
      <c r="C66" s="31">
        <v>244004</v>
      </c>
      <c r="D66" s="43">
        <v>0</v>
      </c>
      <c r="E66" s="31">
        <v>0</v>
      </c>
      <c r="F66" s="43">
        <v>0</v>
      </c>
      <c r="G66" s="31">
        <v>0</v>
      </c>
      <c r="H66" s="44">
        <v>2014</v>
      </c>
      <c r="I66" s="39">
        <f>100*B66/B63</f>
        <v>104.92190889370933</v>
      </c>
      <c r="J66" s="40"/>
      <c r="K66" s="40"/>
      <c r="L66" s="41">
        <f>100*(C66+E66+G66)/(C63+E63+G63)</f>
        <v>62.700980329174747</v>
      </c>
    </row>
    <row r="67" spans="1:12" x14ac:dyDescent="0.25">
      <c r="A67" s="45"/>
      <c r="B67" s="42">
        <v>97875</v>
      </c>
      <c r="C67" s="31">
        <v>271776</v>
      </c>
      <c r="D67" s="43">
        <v>0</v>
      </c>
      <c r="E67" s="31">
        <v>0</v>
      </c>
      <c r="F67" s="43">
        <v>0</v>
      </c>
      <c r="G67" s="31">
        <v>0</v>
      </c>
      <c r="H67" s="44">
        <v>2015</v>
      </c>
      <c r="I67" s="39">
        <f>100*B67/B63</f>
        <v>106.15509761388286</v>
      </c>
      <c r="J67" s="40"/>
      <c r="K67" s="40"/>
      <c r="L67" s="41">
        <f>100*(C67+E67+G67)/(C63+E63+G63)</f>
        <v>69.837468360935873</v>
      </c>
    </row>
    <row r="68" spans="1:12" ht="15.75" thickBot="1" x14ac:dyDescent="0.3">
      <c r="A68" s="46"/>
      <c r="B68" s="47">
        <v>97220</v>
      </c>
      <c r="C68" s="48">
        <v>25526</v>
      </c>
      <c r="D68" s="49">
        <v>0</v>
      </c>
      <c r="E68" s="48">
        <v>0</v>
      </c>
      <c r="F68" s="49">
        <v>0</v>
      </c>
      <c r="G68" s="48">
        <v>0</v>
      </c>
      <c r="H68" s="57">
        <v>2016</v>
      </c>
      <c r="I68" s="51">
        <f>100*B68/B63</f>
        <v>105.44468546637744</v>
      </c>
      <c r="J68" s="52"/>
      <c r="K68" s="52"/>
      <c r="L68" s="53">
        <f>100*(C68+E68+G68)/(C63+E63+G63)</f>
        <v>6.5593401086970484</v>
      </c>
    </row>
    <row r="69" spans="1:12" ht="15.75" thickBot="1" x14ac:dyDescent="0.3">
      <c r="A69" s="65"/>
      <c r="B69" s="72"/>
      <c r="C69" s="72"/>
      <c r="D69" s="72"/>
      <c r="E69" s="72"/>
      <c r="F69" s="72"/>
      <c r="G69" s="72"/>
      <c r="H69" s="73"/>
      <c r="I69" s="74"/>
      <c r="J69" s="74"/>
      <c r="K69" s="74"/>
      <c r="L69" s="75"/>
    </row>
    <row r="70" spans="1:12" x14ac:dyDescent="0.25">
      <c r="A70" s="29" t="s">
        <v>37</v>
      </c>
      <c r="B70" s="30">
        <v>18617</v>
      </c>
      <c r="C70" s="31">
        <v>59698</v>
      </c>
      <c r="D70" s="32">
        <v>0</v>
      </c>
      <c r="E70" s="31">
        <v>0</v>
      </c>
      <c r="F70" s="33">
        <v>0</v>
      </c>
      <c r="G70" s="31">
        <v>0</v>
      </c>
      <c r="H70" s="60">
        <v>2011</v>
      </c>
      <c r="I70" s="35">
        <v>100</v>
      </c>
      <c r="J70" s="36">
        <v>100</v>
      </c>
      <c r="K70" s="36">
        <v>100</v>
      </c>
      <c r="L70" s="37">
        <v>100</v>
      </c>
    </row>
    <row r="71" spans="1:12" x14ac:dyDescent="0.25">
      <c r="A71" s="38" t="s">
        <v>38</v>
      </c>
      <c r="B71" s="30">
        <v>19353</v>
      </c>
      <c r="C71" s="31">
        <v>69304</v>
      </c>
      <c r="D71" s="32">
        <v>0</v>
      </c>
      <c r="E71" s="31">
        <v>0</v>
      </c>
      <c r="F71" s="33">
        <v>0</v>
      </c>
      <c r="G71" s="31">
        <v>0</v>
      </c>
      <c r="H71" s="60">
        <v>2012</v>
      </c>
      <c r="I71" s="39">
        <f>100*B71/B70</f>
        <v>103.95337594671537</v>
      </c>
      <c r="J71" s="40"/>
      <c r="K71" s="40"/>
      <c r="L71" s="41">
        <f>100*(C71+E71+G71)/(C70+E70+G70)</f>
        <v>116.09099132299239</v>
      </c>
    </row>
    <row r="72" spans="1:12" x14ac:dyDescent="0.25">
      <c r="A72" s="38"/>
      <c r="B72" s="30">
        <v>19594</v>
      </c>
      <c r="C72" s="31">
        <v>61825</v>
      </c>
      <c r="D72" s="32">
        <v>0</v>
      </c>
      <c r="E72" s="31">
        <v>0</v>
      </c>
      <c r="F72" s="33">
        <v>0</v>
      </c>
      <c r="G72" s="31">
        <v>0</v>
      </c>
      <c r="H72" s="60">
        <v>2013</v>
      </c>
      <c r="I72" s="39">
        <f>100*B72/B70</f>
        <v>105.24789171187624</v>
      </c>
      <c r="J72" s="40"/>
      <c r="K72" s="40"/>
      <c r="L72" s="41">
        <f>100*(C72+E72+G72)/(C70+E70+G70)</f>
        <v>103.56293343160574</v>
      </c>
    </row>
    <row r="73" spans="1:12" x14ac:dyDescent="0.25">
      <c r="A73" s="38"/>
      <c r="B73" s="42">
        <v>18450</v>
      </c>
      <c r="C73" s="31">
        <v>64566</v>
      </c>
      <c r="D73" s="43">
        <v>0</v>
      </c>
      <c r="E73" s="31">
        <v>0</v>
      </c>
      <c r="F73" s="43">
        <v>0</v>
      </c>
      <c r="G73" s="31">
        <v>0</v>
      </c>
      <c r="H73" s="44">
        <v>2014</v>
      </c>
      <c r="I73" s="39">
        <f>100*B73/B70</f>
        <v>99.10297040339475</v>
      </c>
      <c r="J73" s="40"/>
      <c r="K73" s="40"/>
      <c r="L73" s="41">
        <f>100*(C73+E73+G73)/(C70+E70+G70)</f>
        <v>108.15437703105631</v>
      </c>
    </row>
    <row r="74" spans="1:12" x14ac:dyDescent="0.25">
      <c r="A74" s="45"/>
      <c r="B74" s="42">
        <v>18525</v>
      </c>
      <c r="C74" s="31">
        <v>47760</v>
      </c>
      <c r="D74" s="43">
        <v>0</v>
      </c>
      <c r="E74" s="31">
        <v>0</v>
      </c>
      <c r="F74" s="43">
        <v>0</v>
      </c>
      <c r="G74" s="31">
        <v>0</v>
      </c>
      <c r="H74" s="44">
        <v>2015</v>
      </c>
      <c r="I74" s="39">
        <f>100*B74/B70</f>
        <v>99.505828006660579</v>
      </c>
      <c r="J74" s="40"/>
      <c r="K74" s="40"/>
      <c r="L74" s="41">
        <f>100*(C74+E74+G74)/(C70+E70+G70)</f>
        <v>80.002680156789168</v>
      </c>
    </row>
    <row r="75" spans="1:12" ht="15.75" thickBot="1" x14ac:dyDescent="0.3">
      <c r="A75" s="46"/>
      <c r="B75" s="47">
        <v>21732</v>
      </c>
      <c r="C75" s="48">
        <v>49732</v>
      </c>
      <c r="D75" s="49">
        <v>0</v>
      </c>
      <c r="E75" s="48">
        <v>0</v>
      </c>
      <c r="F75" s="49">
        <v>0</v>
      </c>
      <c r="G75" s="48">
        <v>0</v>
      </c>
      <c r="H75" s="57">
        <v>2016</v>
      </c>
      <c r="I75" s="51">
        <f>100*B75/B70</f>
        <v>116.73201912230756</v>
      </c>
      <c r="J75" s="52"/>
      <c r="K75" s="52"/>
      <c r="L75" s="53">
        <f>100*(C75+E75+G75)/(C70+E70+G70)</f>
        <v>83.305973399443872</v>
      </c>
    </row>
    <row r="76" spans="1:12" ht="15.75" thickBot="1" x14ac:dyDescent="0.3">
      <c r="A76" s="76"/>
      <c r="B76" s="77"/>
      <c r="C76" s="77"/>
      <c r="D76" s="77"/>
      <c r="E76" s="77"/>
      <c r="F76" s="77"/>
      <c r="G76" s="77"/>
      <c r="H76" s="78"/>
      <c r="I76" s="79"/>
      <c r="J76" s="79"/>
      <c r="K76" s="79"/>
      <c r="L76" s="80"/>
    </row>
    <row r="77" spans="1:12" x14ac:dyDescent="0.25">
      <c r="A77" s="29" t="s">
        <v>39</v>
      </c>
      <c r="B77" s="30">
        <v>26923</v>
      </c>
      <c r="C77" s="31">
        <v>99450</v>
      </c>
      <c r="D77" s="32">
        <v>1113</v>
      </c>
      <c r="E77" s="31">
        <v>459586</v>
      </c>
      <c r="F77" s="33">
        <v>3812</v>
      </c>
      <c r="G77" s="31">
        <v>254645</v>
      </c>
      <c r="H77" s="60">
        <v>2011</v>
      </c>
      <c r="I77" s="35">
        <v>100</v>
      </c>
      <c r="J77" s="36">
        <v>100</v>
      </c>
      <c r="K77" s="36">
        <v>100</v>
      </c>
      <c r="L77" s="37">
        <v>100</v>
      </c>
    </row>
    <row r="78" spans="1:12" x14ac:dyDescent="0.25">
      <c r="A78" s="38" t="s">
        <v>40</v>
      </c>
      <c r="B78" s="30">
        <v>27569</v>
      </c>
      <c r="C78" s="31">
        <v>75804</v>
      </c>
      <c r="D78" s="32">
        <v>704</v>
      </c>
      <c r="E78" s="31">
        <v>339807</v>
      </c>
      <c r="F78" s="33">
        <v>3496</v>
      </c>
      <c r="G78" s="31">
        <v>231990</v>
      </c>
      <c r="H78" s="60">
        <v>2012</v>
      </c>
      <c r="I78" s="39">
        <f>100*B78/B77</f>
        <v>102.39943542695836</v>
      </c>
      <c r="J78" s="40">
        <f>100*D78/D77</f>
        <v>63.252470799640612</v>
      </c>
      <c r="K78" s="40">
        <f>100*F78/F77</f>
        <v>91.710388247639031</v>
      </c>
      <c r="L78" s="41">
        <f>100*(C78+E78+G78)/(C77+E77+G77)</f>
        <v>79.589052712303712</v>
      </c>
    </row>
    <row r="79" spans="1:12" x14ac:dyDescent="0.25">
      <c r="A79" s="38"/>
      <c r="B79" s="30">
        <v>26059</v>
      </c>
      <c r="C79" s="31">
        <v>75886</v>
      </c>
      <c r="D79" s="32">
        <v>973</v>
      </c>
      <c r="E79" s="31">
        <v>589118</v>
      </c>
      <c r="F79" s="33">
        <v>3671</v>
      </c>
      <c r="G79" s="31">
        <v>272921</v>
      </c>
      <c r="H79" s="60">
        <v>2013</v>
      </c>
      <c r="I79" s="39">
        <f>100*B79/B77</f>
        <v>96.790847973851356</v>
      </c>
      <c r="J79" s="40">
        <f>100*D79/D77</f>
        <v>87.421383647798748</v>
      </c>
      <c r="K79" s="40">
        <f>100*F79/F77</f>
        <v>96.301154249737664</v>
      </c>
      <c r="L79" s="41">
        <f>100*(C79+E79+G79)/(C77+E77+G77)</f>
        <v>115.2693746074936</v>
      </c>
    </row>
    <row r="80" spans="1:12" x14ac:dyDescent="0.25">
      <c r="A80" s="38"/>
      <c r="B80" s="42">
        <v>23700</v>
      </c>
      <c r="C80" s="31">
        <v>60373</v>
      </c>
      <c r="D80" s="43">
        <v>888</v>
      </c>
      <c r="E80" s="31">
        <v>524746</v>
      </c>
      <c r="F80" s="43">
        <v>4198</v>
      </c>
      <c r="G80" s="31">
        <v>318384</v>
      </c>
      <c r="H80" s="44">
        <v>2014</v>
      </c>
      <c r="I80" s="39">
        <f>100*B80/B77</f>
        <v>88.02882293949412</v>
      </c>
      <c r="J80" s="40">
        <f>100*D80/D77</f>
        <v>79.784366576819409</v>
      </c>
      <c r="K80" s="40">
        <f>100*F80/F77</f>
        <v>110.12591815320042</v>
      </c>
      <c r="L80" s="41">
        <f>100*(C80+E80+G80)/(C77+E77+G77)</f>
        <v>111.03896981741002</v>
      </c>
    </row>
    <row r="81" spans="1:14" x14ac:dyDescent="0.25">
      <c r="A81" s="45"/>
      <c r="B81" s="42">
        <v>25858</v>
      </c>
      <c r="C81" s="31">
        <v>63357</v>
      </c>
      <c r="D81" s="43">
        <v>916</v>
      </c>
      <c r="E81" s="31">
        <v>720151</v>
      </c>
      <c r="F81" s="43">
        <v>3607</v>
      </c>
      <c r="G81" s="31">
        <f>F81*77.648</f>
        <v>280076.33600000001</v>
      </c>
      <c r="H81" s="44">
        <v>2015</v>
      </c>
      <c r="I81" s="39">
        <f>100*B81/B77</f>
        <v>96.044274412212602</v>
      </c>
      <c r="J81" s="40">
        <f>100*D81/D77</f>
        <v>82.300089847259656</v>
      </c>
      <c r="K81" s="40">
        <f>100*F81/F77</f>
        <v>94.622245540398737</v>
      </c>
      <c r="L81" s="41">
        <f>100*(C81+E81+G81)/(C77+E77+G77)</f>
        <v>130.71269158306512</v>
      </c>
    </row>
    <row r="82" spans="1:14" ht="15.75" thickBot="1" x14ac:dyDescent="0.3">
      <c r="A82" s="46"/>
      <c r="B82" s="47">
        <v>25713</v>
      </c>
      <c r="C82" s="48">
        <v>51837</v>
      </c>
      <c r="D82" s="49">
        <v>950</v>
      </c>
      <c r="E82" s="48">
        <v>674828</v>
      </c>
      <c r="F82" s="49">
        <v>4656</v>
      </c>
      <c r="G82" s="48">
        <v>387574</v>
      </c>
      <c r="H82" s="57">
        <v>2016</v>
      </c>
      <c r="I82" s="51">
        <f>100*B82/B77</f>
        <v>95.505701444861273</v>
      </c>
      <c r="J82" s="52">
        <f>100*D82/D77</f>
        <v>85.354896675651389</v>
      </c>
      <c r="K82" s="52">
        <f>100*F82/F77</f>
        <v>122.14060860440713</v>
      </c>
      <c r="L82" s="53">
        <f>100*(C82+E82+G82)/(C77+E77+G77)</f>
        <v>136.9380629509599</v>
      </c>
    </row>
    <row r="83" spans="1:14" ht="15.75" thickBot="1" x14ac:dyDescent="0.3">
      <c r="A83" s="74"/>
      <c r="B83" s="72"/>
      <c r="C83" s="72"/>
      <c r="D83" s="72"/>
      <c r="E83" s="72"/>
      <c r="F83" s="72"/>
      <c r="G83" s="72"/>
      <c r="H83" s="73"/>
      <c r="I83" s="74"/>
      <c r="J83" s="74"/>
      <c r="K83" s="74"/>
      <c r="L83" s="81"/>
    </row>
    <row r="84" spans="1:14" ht="27.75" customHeight="1" thickBot="1" x14ac:dyDescent="0.3">
      <c r="A84" s="82" t="s">
        <v>41</v>
      </c>
      <c r="B84" s="83" t="s">
        <v>2</v>
      </c>
      <c r="C84" s="84"/>
      <c r="D84" s="85" t="s">
        <v>3</v>
      </c>
      <c r="E84" s="86"/>
      <c r="F84" s="84" t="s">
        <v>4</v>
      </c>
      <c r="G84" s="84"/>
      <c r="H84" s="85" t="s">
        <v>42</v>
      </c>
      <c r="I84" s="87"/>
      <c r="J84" s="88" t="s">
        <v>43</v>
      </c>
      <c r="K84" s="18"/>
      <c r="L84" s="19"/>
      <c r="M84" s="89" t="s">
        <v>44</v>
      </c>
      <c r="N84" s="90" t="s">
        <v>28</v>
      </c>
    </row>
    <row r="85" spans="1:14" ht="15.75" thickBot="1" x14ac:dyDescent="0.3">
      <c r="A85" s="91"/>
      <c r="B85" s="92" t="s">
        <v>8</v>
      </c>
      <c r="C85" s="23" t="s">
        <v>9</v>
      </c>
      <c r="D85" s="93" t="s">
        <v>10</v>
      </c>
      <c r="E85" s="23" t="s">
        <v>9</v>
      </c>
      <c r="F85" s="93" t="s">
        <v>10</v>
      </c>
      <c r="G85" s="94" t="s">
        <v>9</v>
      </c>
      <c r="H85" s="93" t="s">
        <v>45</v>
      </c>
      <c r="I85" s="95" t="s">
        <v>9</v>
      </c>
      <c r="J85" s="70" t="s">
        <v>46</v>
      </c>
      <c r="K85" s="70" t="s">
        <v>11</v>
      </c>
      <c r="L85" s="70" t="s">
        <v>12</v>
      </c>
      <c r="M85" s="71" t="s">
        <v>9</v>
      </c>
      <c r="N85" s="71" t="s">
        <v>13</v>
      </c>
    </row>
    <row r="86" spans="1:14" x14ac:dyDescent="0.25">
      <c r="A86" s="60">
        <v>2011</v>
      </c>
      <c r="B86" s="96">
        <f t="shared" ref="B86:C91" si="0">B5+B12+B19+B26+B33+B42+B49+B56+B63+B70+B77</f>
        <v>4858018</v>
      </c>
      <c r="C86" s="96">
        <f t="shared" si="0"/>
        <v>17297788</v>
      </c>
      <c r="D86" s="96">
        <f t="shared" ref="D86:E91" si="1">D5+D12+D19+D26+D33+D42+D49+D56+D63+D70</f>
        <v>1183733</v>
      </c>
      <c r="E86" s="96">
        <f t="shared" si="1"/>
        <v>13388336</v>
      </c>
      <c r="F86" s="96">
        <f t="shared" ref="F86:G91" si="2">F5+F12+F19+F26+F33+F42+F49+F56+F63+F70+F77</f>
        <v>25864</v>
      </c>
      <c r="G86" s="96">
        <f t="shared" si="2"/>
        <v>1726553</v>
      </c>
      <c r="H86" s="96">
        <f t="shared" ref="H86:I91" si="3">D77</f>
        <v>1113</v>
      </c>
      <c r="I86" s="97">
        <f t="shared" si="3"/>
        <v>459586</v>
      </c>
      <c r="J86" s="36">
        <v>100</v>
      </c>
      <c r="K86" s="36">
        <f>J86</f>
        <v>100</v>
      </c>
      <c r="L86" s="37">
        <f>K86</f>
        <v>100</v>
      </c>
      <c r="M86" s="98">
        <f t="shared" ref="M86:M91" si="4">C86+E86+G86+I86</f>
        <v>32872263</v>
      </c>
      <c r="N86" s="37">
        <f>L86</f>
        <v>100</v>
      </c>
    </row>
    <row r="87" spans="1:14" x14ac:dyDescent="0.25">
      <c r="A87" s="60">
        <v>2012</v>
      </c>
      <c r="B87" s="99">
        <f t="shared" si="0"/>
        <v>5017230</v>
      </c>
      <c r="C87" s="99">
        <f t="shared" si="0"/>
        <v>18795510</v>
      </c>
      <c r="D87" s="99">
        <f t="shared" si="1"/>
        <v>1276907</v>
      </c>
      <c r="E87" s="99">
        <f t="shared" si="1"/>
        <v>14348907</v>
      </c>
      <c r="F87" s="99">
        <f t="shared" si="2"/>
        <v>26723</v>
      </c>
      <c r="G87" s="99">
        <f t="shared" si="2"/>
        <v>1806314</v>
      </c>
      <c r="H87" s="99">
        <f t="shared" si="3"/>
        <v>704</v>
      </c>
      <c r="I87" s="100">
        <f t="shared" si="3"/>
        <v>339807</v>
      </c>
      <c r="J87" s="40">
        <f>100*D87/D86</f>
        <v>107.87120068461384</v>
      </c>
      <c r="K87" s="40">
        <f>100*E87/E86</f>
        <v>107.17468548742727</v>
      </c>
      <c r="L87" s="41">
        <f>100*G87/G86</f>
        <v>104.61966704757977</v>
      </c>
      <c r="M87" s="101">
        <f t="shared" si="4"/>
        <v>35290538</v>
      </c>
      <c r="N87" s="41">
        <f>M87*100/M$86</f>
        <v>107.35658205216964</v>
      </c>
    </row>
    <row r="88" spans="1:14" x14ac:dyDescent="0.25">
      <c r="A88" s="60">
        <v>2013</v>
      </c>
      <c r="B88" s="99">
        <f t="shared" si="0"/>
        <v>5056135</v>
      </c>
      <c r="C88" s="99">
        <f t="shared" si="0"/>
        <v>16313550</v>
      </c>
      <c r="D88" s="99">
        <f t="shared" si="1"/>
        <v>1263705</v>
      </c>
      <c r="E88" s="99">
        <f t="shared" si="1"/>
        <v>14693489</v>
      </c>
      <c r="F88" s="99">
        <f t="shared" si="2"/>
        <v>26815</v>
      </c>
      <c r="G88" s="99">
        <f t="shared" si="2"/>
        <v>2007008</v>
      </c>
      <c r="H88" s="99">
        <f t="shared" si="3"/>
        <v>973</v>
      </c>
      <c r="I88" s="100">
        <f t="shared" si="3"/>
        <v>589118</v>
      </c>
      <c r="J88" s="40">
        <f>100*D88/D86</f>
        <v>106.75591539646187</v>
      </c>
      <c r="K88" s="40">
        <f>100*E88/E86</f>
        <v>109.74843326310305</v>
      </c>
      <c r="L88" s="41">
        <f>100*G88/G86</f>
        <v>116.24363688806541</v>
      </c>
      <c r="M88" s="101">
        <f t="shared" si="4"/>
        <v>33603165</v>
      </c>
      <c r="N88" s="41">
        <f>M88*100/M$86</f>
        <v>102.22346115933668</v>
      </c>
    </row>
    <row r="89" spans="1:14" x14ac:dyDescent="0.25">
      <c r="A89" s="44">
        <v>2014</v>
      </c>
      <c r="B89" s="99">
        <f t="shared" si="0"/>
        <v>5019826</v>
      </c>
      <c r="C89" s="99">
        <f t="shared" si="0"/>
        <v>12918949</v>
      </c>
      <c r="D89" s="99">
        <f t="shared" si="1"/>
        <v>1077796</v>
      </c>
      <c r="E89" s="99">
        <f t="shared" si="1"/>
        <v>12874788</v>
      </c>
      <c r="F89" s="99">
        <f t="shared" si="2"/>
        <v>24954</v>
      </c>
      <c r="G89" s="99">
        <f t="shared" si="2"/>
        <v>1900740</v>
      </c>
      <c r="H89" s="99">
        <f t="shared" si="3"/>
        <v>888</v>
      </c>
      <c r="I89" s="100">
        <f t="shared" si="3"/>
        <v>524746</v>
      </c>
      <c r="J89" s="40">
        <f>100*D89/D86</f>
        <v>91.050600093095312</v>
      </c>
      <c r="K89" s="40">
        <f>100*E89/E86</f>
        <v>96.164213386936211</v>
      </c>
      <c r="L89" s="41">
        <f>100*G89/G86</f>
        <v>110.0887143342834</v>
      </c>
      <c r="M89" s="101">
        <f t="shared" si="4"/>
        <v>28219223</v>
      </c>
      <c r="N89" s="41">
        <f>M89*100/M$86</f>
        <v>85.845087695970307</v>
      </c>
    </row>
    <row r="90" spans="1:14" x14ac:dyDescent="0.25">
      <c r="A90" s="102">
        <v>2015</v>
      </c>
      <c r="B90" s="99">
        <f t="shared" si="0"/>
        <v>5138657</v>
      </c>
      <c r="C90" s="99">
        <f t="shared" si="0"/>
        <v>13713153</v>
      </c>
      <c r="D90" s="99">
        <f t="shared" si="1"/>
        <v>1103557</v>
      </c>
      <c r="E90" s="99">
        <f t="shared" si="1"/>
        <v>12822771</v>
      </c>
      <c r="F90" s="99">
        <f t="shared" si="2"/>
        <v>26046</v>
      </c>
      <c r="G90" s="99">
        <f t="shared" si="2"/>
        <v>2022419.8079999997</v>
      </c>
      <c r="H90" s="99">
        <f t="shared" si="3"/>
        <v>916</v>
      </c>
      <c r="I90" s="99">
        <f t="shared" si="3"/>
        <v>720151</v>
      </c>
      <c r="J90" s="40">
        <f>100*D90/D86</f>
        <v>93.22685098751154</v>
      </c>
      <c r="K90" s="40">
        <f>100*E90/E86</f>
        <v>95.775688629266554</v>
      </c>
      <c r="L90" s="41">
        <f>100*G90/G86</f>
        <v>117.13627140319468</v>
      </c>
      <c r="M90" s="101">
        <f t="shared" si="4"/>
        <v>29278494.807999998</v>
      </c>
      <c r="N90" s="41">
        <f>M90*100/M$86</f>
        <v>89.067475543134947</v>
      </c>
    </row>
    <row r="91" spans="1:14" ht="15.75" thickBot="1" x14ac:dyDescent="0.3">
      <c r="A91" s="57">
        <v>2016</v>
      </c>
      <c r="B91" s="103">
        <f t="shared" si="0"/>
        <v>5475835</v>
      </c>
      <c r="C91" s="103">
        <f t="shared" si="0"/>
        <v>13189086</v>
      </c>
      <c r="D91" s="103">
        <f t="shared" si="1"/>
        <v>1191911</v>
      </c>
      <c r="E91" s="103">
        <f t="shared" si="1"/>
        <v>12783861</v>
      </c>
      <c r="F91" s="103">
        <f t="shared" si="2"/>
        <v>28476</v>
      </c>
      <c r="G91" s="103">
        <f t="shared" si="2"/>
        <v>2412024</v>
      </c>
      <c r="H91" s="103">
        <f t="shared" si="3"/>
        <v>950</v>
      </c>
      <c r="I91" s="103">
        <f t="shared" si="3"/>
        <v>674828</v>
      </c>
      <c r="J91" s="104">
        <f>100*D91/D86</f>
        <v>100.6908652542423</v>
      </c>
      <c r="K91" s="104">
        <f>100*E91/E86</f>
        <v>95.485062520092114</v>
      </c>
      <c r="L91" s="105">
        <f>100*G91/G86</f>
        <v>139.70170623201258</v>
      </c>
      <c r="M91" s="105">
        <f t="shared" si="4"/>
        <v>29059799</v>
      </c>
      <c r="N91" s="106">
        <f>M91*100/M$86</f>
        <v>88.402185757640112</v>
      </c>
    </row>
  </sheetData>
  <mergeCells count="7">
    <mergeCell ref="I3:K3"/>
    <mergeCell ref="I40:K40"/>
    <mergeCell ref="B84:C84"/>
    <mergeCell ref="D84:E84"/>
    <mergeCell ref="F84:G84"/>
    <mergeCell ref="H84:I84"/>
    <mergeCell ref="J84:L84"/>
  </mergeCells>
  <pageMargins left="0.7" right="0.7" top="0.78740157499999996" bottom="0.78740157499999996" header="0.3" footer="0.3"/>
  <pageSetup paperSize="9" scale="80" orientation="landscape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1.LF.UK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2017-12-12T17:33:50Z</cp:lastPrinted>
  <dcterms:created xsi:type="dcterms:W3CDTF">2017-12-12T17:29:39Z</dcterms:created>
  <dcterms:modified xsi:type="dcterms:W3CDTF">2017-12-12T17:34:59Z</dcterms:modified>
</cp:coreProperties>
</file>